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:mc="http://schemas.openxmlformats.org/markup-compatibility/2006" xmlns:r="http://schemas.openxmlformats.org/officeDocument/2006/relationships" xmlns:x15="http://schemas.microsoft.com/office/spreadsheetml/2010/11/main" xmlns="http://schemas.openxmlformats.org/spreadsheetml/2006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5" rupBuild="20406"/>
  <workbookPr filterPrivacy="1"/>
  <xr:revisionPtr xr6:coauthVersionLast="36" xr6:coauthVersionMax="36" documentId="8_{F82B86BE-9F98-461A-A613-31A5A6AAC518}" revIDLastSave="0" xr10:uidLastSave="{00000000-0000-0000-0000-000000000000}"/>
  <bookViews>
    <workbookView xr2:uid="{00000000-000D-0000-FFFF-FFFF00000000}" windowHeight="7455" windowWidth="20490" xWindow="0" yWindow="0"/>
  </bookViews>
  <sheets>
    <sheet r:id="rId1" name="補助金計算書（予算）" sheetId="1"/>
  </sheets>
  <definedNames>
    <definedName localSheetId="0" name="_xlnm.Print_Area">'補助金計算書（予算）'!$A$1:$K$18</definedName>
  </definedNames>
  <calcPr calcId="191029"/>
</workbook>
</file>

<file path=xl/calcChain.xml><?xml version="1.0" encoding="utf-8"?>
<calcChain xmlns="http://schemas.openxmlformats.org/spreadsheetml/2006/main">
  <c r="J18" i="1" l="1"/>
  <c r="D8" i="1" s="1"/>
  <c r="F18" i="1"/>
  <c r="C8" i="1" s="1"/>
  <c r="B18" i="1"/>
  <c r="C17" i="1"/>
  <c r="C18" i="1" s="1"/>
  <c r="D16" i="1"/>
  <c r="E16" i="1" s="1"/>
  <c r="H15" i="1"/>
  <c r="I8" i="1" l="1"/>
  <c r="J8" i="1" s="1"/>
  <c r="E8" i="1"/>
  <c r="E18" i="1"/>
  <c r="G16" i="1"/>
  <c r="D18" i="1"/>
  <c r="H17" i="1"/>
  <c r="G18" i="1" l="1"/>
  <c r="F8" i="1" s="1"/>
  <c r="H16" i="1"/>
  <c r="H18" i="1" s="1"/>
  <c r="I18" i="1" s="1"/>
  <c r="K18" i="1" s="1"/>
  <c r="G8" i="1" s="1"/>
  <c r="K8" i="1" l="1"/>
</calcChain>
</file>

<file path=xl/sharedStrings.xml><?xml version="1.0" encoding="utf-8"?>
<sst xmlns="http://schemas.openxmlformats.org/spreadsheetml/2006/main" count="72" uniqueCount="38">
  <si>
    <t>～</t>
  </si>
  <si>
    <t>世帯割区分</t>
    <rPh sb="0" eb="2">
      <t>セタイ</t>
    </rPh>
    <rPh sb="2" eb="3">
      <t>ワリ</t>
    </rPh>
    <rPh sb="3" eb="5">
      <t>クブン</t>
    </rPh>
    <phoneticPr fontId="2"/>
  </si>
  <si>
    <t>対象外</t>
    <rPh sb="0" eb="3">
      <t>タイショウガイ</t>
    </rPh>
    <phoneticPr fontId="2"/>
  </si>
  <si>
    <t>金額</t>
    <rPh sb="0" eb="2">
      <t>キンガク</t>
    </rPh>
    <phoneticPr fontId="2"/>
  </si>
  <si>
    <t>事業費 (A)</t>
    <rPh sb="0" eb="3">
      <t>ジギョウヒ</t>
    </rPh>
    <phoneticPr fontId="2"/>
  </si>
  <si>
    <t>世帯数</t>
    <rPh sb="0" eb="3">
      <t>セタイスウ</t>
    </rPh>
    <phoneticPr fontId="2"/>
  </si>
  <si>
    <t>補助基準額 (D)
(C/2)</t>
    <rPh sb="0" eb="2">
      <t>ホジョ</t>
    </rPh>
    <rPh sb="2" eb="4">
      <t>キジュン</t>
    </rPh>
    <rPh sb="4" eb="5">
      <t>ガク</t>
    </rPh>
    <phoneticPr fontId="2"/>
  </si>
  <si>
    <t>＜内訳表＞</t>
    <rPh sb="1" eb="3">
      <t>ウチワケ</t>
    </rPh>
    <rPh sb="3" eb="4">
      <t>ヒョウ</t>
    </rPh>
    <phoneticPr fontId="2"/>
  </si>
  <si>
    <t>課題解決区分(Ｆ)</t>
    <rPh sb="0" eb="2">
      <t>カダイ</t>
    </rPh>
    <rPh sb="2" eb="4">
      <t>カイケツ</t>
    </rPh>
    <rPh sb="4" eb="6">
      <t>クブン</t>
    </rPh>
    <phoneticPr fontId="2"/>
  </si>
  <si>
    <t>合計</t>
    <rPh sb="0" eb="2">
      <t>ゴウケイ</t>
    </rPh>
    <phoneticPr fontId="2"/>
  </si>
  <si>
    <t>世帯割区分(J)</t>
    <rPh sb="0" eb="2">
      <t>セタイ</t>
    </rPh>
    <rPh sb="2" eb="3">
      <t>ワリ</t>
    </rPh>
    <rPh sb="3" eb="5">
      <t>クブン</t>
    </rPh>
    <phoneticPr fontId="2"/>
  </si>
  <si>
    <t>(DとEの小さい方)</t>
  </si>
  <si>
    <t>円</t>
    <rPh sb="0" eb="1">
      <t>エン</t>
    </rPh>
    <phoneticPr fontId="2"/>
  </si>
  <si>
    <t>世帯</t>
    <rPh sb="0" eb="2">
      <t>セタイ</t>
    </rPh>
    <phoneticPr fontId="2"/>
  </si>
  <si>
    <t>(HとIの小さい方）</t>
  </si>
  <si>
    <t>課題解決区分</t>
    <rPh sb="0" eb="2">
      <t>カダイ</t>
    </rPh>
    <rPh sb="2" eb="4">
      <t>カイケツ</t>
    </rPh>
    <rPh sb="4" eb="6">
      <t>クブン</t>
    </rPh>
    <phoneticPr fontId="2"/>
  </si>
  <si>
    <t>世帯割区分補助金</t>
    <rPh sb="0" eb="2">
      <t>セタイ</t>
    </rPh>
    <rPh sb="2" eb="3">
      <t>ワリ</t>
    </rPh>
    <rPh sb="3" eb="5">
      <t>クブン</t>
    </rPh>
    <rPh sb="5" eb="8">
      <t>ホジョキン</t>
    </rPh>
    <phoneticPr fontId="2"/>
  </si>
  <si>
    <t>※千円未満切捨</t>
    <rPh sb="1" eb="3">
      <t>センエン</t>
    </rPh>
    <rPh sb="3" eb="5">
      <t>ミマン</t>
    </rPh>
    <rPh sb="5" eb="7">
      <t>キリス</t>
    </rPh>
    <phoneticPr fontId="2"/>
  </si>
  <si>
    <t>補助金額 (F)</t>
    <rPh sb="0" eb="2">
      <t>ホジョ</t>
    </rPh>
    <rPh sb="2" eb="4">
      <t>キンガク</t>
    </rPh>
    <phoneticPr fontId="2"/>
  </si>
  <si>
    <t>補助金額 (J)</t>
    <rPh sb="0" eb="2">
      <t>ホジョ</t>
    </rPh>
    <rPh sb="2" eb="4">
      <t>キンガク</t>
    </rPh>
    <phoneticPr fontId="2"/>
  </si>
  <si>
    <t>補助上限額 (I)</t>
    <rPh sb="0" eb="2">
      <t>ホジョ</t>
    </rPh>
    <rPh sb="2" eb="5">
      <t>ジョウゲンガク</t>
    </rPh>
    <phoneticPr fontId="2"/>
  </si>
  <si>
    <t>名称</t>
    <rPh sb="0" eb="2">
      <t>メイショウ</t>
    </rPh>
    <phoneticPr fontId="2"/>
  </si>
  <si>
    <t>補助基準額 (H)
(G/2)</t>
    <rPh sb="0" eb="2">
      <t>ホジョ</t>
    </rPh>
    <rPh sb="2" eb="4">
      <t>キジュン</t>
    </rPh>
    <rPh sb="4" eb="5">
      <t>ガク</t>
    </rPh>
    <phoneticPr fontId="2"/>
  </si>
  <si>
    <t>対象経費(G)
（A-B-2F)</t>
    <rPh sb="0" eb="2">
      <t>タイショウ</t>
    </rPh>
    <rPh sb="2" eb="4">
      <t>ケイヒ</t>
    </rPh>
    <phoneticPr fontId="2"/>
  </si>
  <si>
    <t>補助上限額 (E)</t>
    <rPh sb="0" eb="2">
      <t>ホジョ</t>
    </rPh>
    <rPh sb="2" eb="5">
      <t>ジョウゲンガク</t>
    </rPh>
    <phoneticPr fontId="2"/>
  </si>
  <si>
    <t>対象経費(C)
(A-B)</t>
    <rPh sb="0" eb="2">
      <t>タイショウ</t>
    </rPh>
    <rPh sb="2" eb="4">
      <t>ケイヒ</t>
    </rPh>
    <phoneticPr fontId="2"/>
  </si>
  <si>
    <t>課題解決区分補助金</t>
    <rPh sb="0" eb="2">
      <t>カダイ</t>
    </rPh>
    <rPh sb="2" eb="4">
      <t>カイケツ</t>
    </rPh>
    <rPh sb="4" eb="6">
      <t>クブン</t>
    </rPh>
    <rPh sb="6" eb="9">
      <t>ホジョキン</t>
    </rPh>
    <phoneticPr fontId="2"/>
  </si>
  <si>
    <t>補助上限額</t>
    <rPh sb="0" eb="2">
      <t>ホジョ</t>
    </rPh>
    <rPh sb="2" eb="4">
      <t>ジョウゲン</t>
    </rPh>
    <rPh sb="4" eb="5">
      <t>ガク</t>
    </rPh>
    <phoneticPr fontId="2"/>
  </si>
  <si>
    <t>事業費からの
控除分(B)</t>
    <rPh sb="0" eb="3">
      <t>ジギョウヒ</t>
    </rPh>
    <rPh sb="7" eb="9">
      <t>コウジョ</t>
    </rPh>
    <rPh sb="9" eb="10">
      <t>ブン</t>
    </rPh>
    <phoneticPr fontId="2"/>
  </si>
  <si>
    <t>補助金額</t>
    <rPh sb="0" eb="2">
      <t>ホジョ</t>
    </rPh>
    <rPh sb="2" eb="4">
      <t>キンガク</t>
    </rPh>
    <phoneticPr fontId="2"/>
  </si>
  <si>
    <t>コミュニティ協議会活動補助</t>
    <rPh sb="6" eb="9">
      <t>キョウギカイ</t>
    </rPh>
    <rPh sb="9" eb="11">
      <t>カツドウ</t>
    </rPh>
    <rPh sb="11" eb="13">
      <t>ホジョ</t>
    </rPh>
    <phoneticPr fontId="2"/>
  </si>
  <si>
    <t>区分</t>
    <rPh sb="0" eb="2">
      <t>クブン</t>
    </rPh>
    <phoneticPr fontId="2"/>
  </si>
  <si>
    <t>世帯割区分(I)</t>
    <rPh sb="0" eb="2">
      <t>セタイ</t>
    </rPh>
    <rPh sb="2" eb="3">
      <t>ワリ</t>
    </rPh>
    <rPh sb="3" eb="5">
      <t>クブン</t>
    </rPh>
    <phoneticPr fontId="2"/>
  </si>
  <si>
    <t>課題解決区分(E)</t>
    <rPh sb="0" eb="2">
      <t>カダイ</t>
    </rPh>
    <rPh sb="2" eb="4">
      <t>カイケツ</t>
    </rPh>
    <rPh sb="4" eb="6">
      <t>クブン</t>
    </rPh>
    <phoneticPr fontId="2"/>
  </si>
  <si>
    <t>令和　　年度倉敷市コミュニティづくり推進事業補助金計算書（予算）</t>
    <rPh sb="0" eb="2">
      <t>レイワ</t>
    </rPh>
    <rPh sb="4" eb="6">
      <t>ネンド</t>
    </rPh>
    <phoneticPr fontId="2"/>
  </si>
  <si>
    <t>うち食糧費(Ｋ)</t>
    <phoneticPr fontId="2"/>
  </si>
  <si>
    <t>食糧費上限額(Ｌ)</t>
    <phoneticPr fontId="2"/>
  </si>
  <si>
    <t>食糧費控除額(Ｍ)</t>
    <rPh sb="3" eb="5">
      <t>コウジョ</t>
    </rPh>
    <rPh sb="5" eb="6">
      <t>ガク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</si>
</sst>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#&quot;円&quot;"/>
    <numFmt numFmtId="177" formatCode="#,##0;&quot;△ &quot;#,##0"/>
  </numFmts>
  <fonts count="15" x14ac:knownFonts="1">
    <font>
      <sz val="11"/>
      <color theme="1"/>
      <name val="ＭＳ Ｐゴシック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20"/>
      <color indexed="8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13"/>
      <color indexed="8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7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 diagonalDown="1">
      <left style="thin">
        <color indexed="64"/>
      </left>
      <right/>
      <top style="thin">
        <color indexed="64"/>
      </top>
      <bottom style="dotted">
        <color indexed="64"/>
      </bottom>
      <diagonal style="dotted">
        <color indexed="64"/>
      </diagonal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 diagonalDown="1">
      <left style="thin">
        <color indexed="64"/>
      </left>
      <right/>
      <top style="dotted">
        <color indexed="64"/>
      </top>
      <bottom style="double">
        <color indexed="64"/>
      </bottom>
      <diagonal style="dotted">
        <color indexed="64"/>
      </diagonal>
    </border>
    <border>
      <left style="thin">
        <color indexed="64"/>
      </left>
      <right style="dotted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 diagonalDown="1">
      <left/>
      <right/>
      <top style="thin">
        <color indexed="64"/>
      </top>
      <bottom style="dotted">
        <color indexed="64"/>
      </bottom>
      <diagonal style="dotted">
        <color indexed="64"/>
      </diagonal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 diagonalDown="1">
      <left/>
      <right/>
      <top style="dotted">
        <color indexed="64"/>
      </top>
      <bottom style="double">
        <color indexed="64"/>
      </bottom>
      <diagonal style="dotted">
        <color indexed="64"/>
      </diagonal>
    </border>
    <border>
      <left style="dotted">
        <color indexed="64"/>
      </left>
      <right style="dotted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 diagonalDown="1">
      <left/>
      <right style="thin">
        <color indexed="64"/>
      </right>
      <top style="thin">
        <color indexed="64"/>
      </top>
      <bottom style="dotted">
        <color indexed="64"/>
      </bottom>
      <diagonal style="dotted">
        <color indexed="64"/>
      </diagonal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 diagonalDown="1">
      <left/>
      <right style="thin">
        <color indexed="64"/>
      </right>
      <top style="dotted">
        <color indexed="64"/>
      </top>
      <bottom style="double">
        <color indexed="64"/>
      </bottom>
      <diagonal style="dotted">
        <color indexed="64"/>
      </diagonal>
    </border>
    <border>
      <left style="dotted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uble">
        <color indexed="64"/>
      </bottom>
      <diagonal/>
    </border>
    <border diagonalDown="1">
      <left style="dotted">
        <color indexed="64"/>
      </left>
      <right/>
      <top style="thin">
        <color indexed="64"/>
      </top>
      <bottom style="dotted">
        <color indexed="64"/>
      </bottom>
      <diagonal style="dotted">
        <color indexed="64"/>
      </diagonal>
    </border>
    <border diagonalDown="1">
      <left style="dotted">
        <color indexed="64"/>
      </left>
      <right/>
      <top style="dotted">
        <color indexed="64"/>
      </top>
      <bottom style="dotted">
        <color indexed="64"/>
      </bottom>
      <diagonal style="dotted">
        <color indexed="64"/>
      </diagonal>
    </border>
    <border diagonalDown="1">
      <left style="dotted">
        <color indexed="64"/>
      </left>
      <right/>
      <top style="dotted">
        <color indexed="64"/>
      </top>
      <bottom style="double">
        <color indexed="64"/>
      </bottom>
      <diagonal style="dotted">
        <color indexed="64"/>
      </diagonal>
    </border>
    <border>
      <left/>
      <right style="dotted">
        <color indexed="64"/>
      </right>
      <top style="double">
        <color indexed="64"/>
      </top>
      <bottom style="thin">
        <color indexed="64"/>
      </bottom>
      <diagonal/>
    </border>
    <border diagonalDown="1">
      <left/>
      <right/>
      <top style="dotted">
        <color indexed="64"/>
      </top>
      <bottom style="dotted">
        <color indexed="64"/>
      </bottom>
      <diagonal style="dotted">
        <color indexed="64"/>
      </diagonal>
    </border>
    <border>
      <left style="dotted">
        <color indexed="64"/>
      </left>
      <right style="thin">
        <color indexed="64"/>
      </right>
      <top/>
      <bottom/>
      <diagonal/>
    </border>
    <border diagonalDown="1">
      <left/>
      <right style="thin">
        <color indexed="64"/>
      </right>
      <top style="dotted">
        <color indexed="64"/>
      </top>
      <bottom style="dotted">
        <color indexed="64"/>
      </bottom>
      <diagonal style="dotted">
        <color indexed="64"/>
      </diagonal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medium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130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Fill="1" applyBorder="1">
      <alignment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6" fillId="0" borderId="4" xfId="0" applyFont="1" applyBorder="1">
      <alignment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3" fillId="0" borderId="4" xfId="0" applyFont="1" applyBorder="1">
      <alignment vertical="center"/>
    </xf>
    <xf numFmtId="0" fontId="5" fillId="2" borderId="7" xfId="0" applyFont="1" applyFill="1" applyBorder="1" applyAlignment="1">
      <alignment horizontal="right"/>
    </xf>
    <xf numFmtId="3" fontId="8" fillId="4" borderId="8" xfId="0" applyNumberFormat="1" applyFont="1" applyFill="1" applyBorder="1" applyAlignment="1" applyProtection="1">
      <alignment vertical="center" shrinkToFit="1"/>
      <protection locked="0"/>
    </xf>
    <xf numFmtId="3" fontId="8" fillId="4" borderId="9" xfId="0" applyNumberFormat="1" applyFont="1" applyFill="1" applyBorder="1" applyAlignment="1" applyProtection="1">
      <alignment vertical="center" shrinkToFit="1"/>
      <protection locked="0"/>
    </xf>
    <xf numFmtId="3" fontId="8" fillId="4" borderId="10" xfId="0" applyNumberFormat="1" applyFont="1" applyFill="1" applyBorder="1" applyAlignment="1" applyProtection="1">
      <alignment vertical="center" shrinkToFit="1"/>
      <protection locked="0"/>
    </xf>
    <xf numFmtId="3" fontId="8" fillId="0" borderId="11" xfId="0" applyNumberFormat="1" applyFont="1" applyBorder="1" applyAlignment="1">
      <alignment vertical="center" shrinkToFit="1"/>
    </xf>
    <xf numFmtId="0" fontId="5" fillId="0" borderId="13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 shrinkToFit="1"/>
    </xf>
    <xf numFmtId="0" fontId="5" fillId="2" borderId="16" xfId="0" applyFont="1" applyFill="1" applyBorder="1" applyAlignment="1">
      <alignment horizontal="right"/>
    </xf>
    <xf numFmtId="3" fontId="9" fillId="0" borderId="17" xfId="0" applyNumberFormat="1" applyFont="1" applyFill="1" applyBorder="1" applyAlignment="1">
      <alignment horizontal="right" vertical="center" shrinkToFit="1"/>
    </xf>
    <xf numFmtId="3" fontId="10" fillId="0" borderId="0" xfId="0" applyNumberFormat="1" applyFont="1" applyFill="1" applyBorder="1">
      <alignment vertical="center"/>
    </xf>
    <xf numFmtId="3" fontId="8" fillId="4" borderId="18" xfId="0" applyNumberFormat="1" applyFont="1" applyFill="1" applyBorder="1" applyAlignment="1" applyProtection="1">
      <alignment vertical="center" shrinkToFit="1"/>
      <protection locked="0"/>
    </xf>
    <xf numFmtId="3" fontId="8" fillId="4" borderId="19" xfId="0" applyNumberFormat="1" applyFont="1" applyFill="1" applyBorder="1" applyAlignment="1" applyProtection="1">
      <alignment vertical="center" shrinkToFit="1"/>
      <protection locked="0"/>
    </xf>
    <xf numFmtId="3" fontId="8" fillId="0" borderId="20" xfId="0" applyNumberFormat="1" applyFont="1" applyFill="1" applyBorder="1" applyAlignment="1">
      <alignment vertical="center" shrinkToFit="1"/>
    </xf>
    <xf numFmtId="3" fontId="8" fillId="0" borderId="21" xfId="0" applyNumberFormat="1" applyFont="1" applyBorder="1" applyAlignment="1">
      <alignment vertical="center" shrinkToFit="1"/>
    </xf>
    <xf numFmtId="0" fontId="5" fillId="2" borderId="22" xfId="0" applyFont="1" applyFill="1" applyBorder="1" applyAlignment="1">
      <alignment horizontal="center" vertical="center" shrinkToFit="1"/>
    </xf>
    <xf numFmtId="0" fontId="5" fillId="2" borderId="23" xfId="0" applyFont="1" applyFill="1" applyBorder="1" applyAlignment="1">
      <alignment horizontal="right"/>
    </xf>
    <xf numFmtId="3" fontId="9" fillId="0" borderId="24" xfId="0" applyNumberFormat="1" applyFont="1" applyFill="1" applyBorder="1" applyAlignment="1">
      <alignment horizontal="right" vertical="center" shrinkToFit="1"/>
    </xf>
    <xf numFmtId="38" fontId="10" fillId="0" borderId="0" xfId="3" applyFont="1" applyFill="1" applyBorder="1">
      <alignment vertical="center"/>
    </xf>
    <xf numFmtId="0" fontId="11" fillId="2" borderId="25" xfId="0" applyFont="1" applyFill="1" applyBorder="1" applyAlignment="1">
      <alignment horizontal="center" vertical="center" wrapText="1"/>
    </xf>
    <xf numFmtId="0" fontId="5" fillId="2" borderId="25" xfId="0" applyFont="1" applyFill="1" applyBorder="1" applyAlignment="1">
      <alignment horizontal="center" vertical="center" wrapText="1"/>
    </xf>
    <xf numFmtId="3" fontId="8" fillId="0" borderId="27" xfId="0" applyNumberFormat="1" applyFont="1" applyFill="1" applyBorder="1" applyAlignment="1">
      <alignment vertical="center" shrinkToFit="1"/>
    </xf>
    <xf numFmtId="3" fontId="8" fillId="0" borderId="29" xfId="0" applyNumberFormat="1" applyFont="1" applyBorder="1" applyAlignment="1">
      <alignment vertical="center" shrinkToFit="1"/>
    </xf>
    <xf numFmtId="0" fontId="11" fillId="2" borderId="31" xfId="0" applyFont="1" applyFill="1" applyBorder="1" applyAlignment="1">
      <alignment horizontal="center" vertical="center" wrapText="1"/>
    </xf>
    <xf numFmtId="0" fontId="5" fillId="2" borderId="31" xfId="0" applyFont="1" applyFill="1" applyBorder="1" applyAlignment="1">
      <alignment horizontal="right" vertical="center" shrinkToFit="1"/>
    </xf>
    <xf numFmtId="0" fontId="5" fillId="2" borderId="32" xfId="0" applyFont="1" applyFill="1" applyBorder="1" applyAlignment="1">
      <alignment horizontal="right"/>
    </xf>
    <xf numFmtId="38" fontId="8" fillId="0" borderId="34" xfId="1" applyFont="1" applyBorder="1" applyAlignment="1">
      <alignment vertical="center" shrinkToFit="1"/>
    </xf>
    <xf numFmtId="3" fontId="8" fillId="0" borderId="36" xfId="0" applyNumberFormat="1" applyFont="1" applyBorder="1" applyAlignment="1">
      <alignment vertical="center" shrinkToFit="1"/>
    </xf>
    <xf numFmtId="38" fontId="5" fillId="0" borderId="13" xfId="3" applyFont="1" applyFill="1" applyBorder="1" applyAlignment="1">
      <alignment horizontal="center" vertical="center"/>
    </xf>
    <xf numFmtId="177" fontId="10" fillId="0" borderId="0" xfId="0" applyNumberFormat="1" applyFont="1" applyFill="1" applyBorder="1">
      <alignment vertical="center"/>
    </xf>
    <xf numFmtId="49" fontId="11" fillId="2" borderId="31" xfId="0" applyNumberFormat="1" applyFont="1" applyFill="1" applyBorder="1" applyAlignment="1">
      <alignment horizontal="center" vertical="center" wrapText="1"/>
    </xf>
    <xf numFmtId="49" fontId="5" fillId="2" borderId="31" xfId="0" applyNumberFormat="1" applyFont="1" applyFill="1" applyBorder="1" applyAlignment="1">
      <alignment horizontal="center" vertical="center" wrapText="1"/>
    </xf>
    <xf numFmtId="0" fontId="5" fillId="0" borderId="12" xfId="0" applyFont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left" vertical="center"/>
    </xf>
    <xf numFmtId="0" fontId="5" fillId="2" borderId="37" xfId="0" applyFont="1" applyFill="1" applyBorder="1" applyAlignment="1">
      <alignment horizontal="center" vertical="center" wrapText="1"/>
    </xf>
    <xf numFmtId="0" fontId="5" fillId="2" borderId="37" xfId="0" applyFont="1" applyFill="1" applyBorder="1" applyAlignment="1">
      <alignment horizontal="center" vertical="center" shrinkToFit="1"/>
    </xf>
    <xf numFmtId="0" fontId="5" fillId="2" borderId="38" xfId="0" applyFont="1" applyFill="1" applyBorder="1" applyAlignment="1">
      <alignment horizontal="right"/>
    </xf>
    <xf numFmtId="38" fontId="8" fillId="0" borderId="40" xfId="1" applyFont="1" applyBorder="1" applyAlignment="1">
      <alignment vertical="center" shrinkToFit="1"/>
    </xf>
    <xf numFmtId="3" fontId="9" fillId="0" borderId="42" xfId="0" applyNumberFormat="1" applyFont="1" applyBorder="1" applyAlignment="1">
      <alignment vertical="center" shrinkToFit="1"/>
    </xf>
    <xf numFmtId="0" fontId="5" fillId="0" borderId="0" xfId="0" applyFont="1">
      <alignment vertical="center"/>
    </xf>
    <xf numFmtId="0" fontId="5" fillId="0" borderId="0" xfId="0" applyFont="1" applyFill="1" applyBorder="1">
      <alignment vertical="center"/>
    </xf>
    <xf numFmtId="0" fontId="11" fillId="2" borderId="43" xfId="0" applyFont="1" applyFill="1" applyBorder="1" applyAlignment="1">
      <alignment horizontal="center" vertical="center" wrapText="1"/>
    </xf>
    <xf numFmtId="0" fontId="5" fillId="2" borderId="43" xfId="0" applyFont="1" applyFill="1" applyBorder="1" applyAlignment="1">
      <alignment horizontal="right" vertical="center" shrinkToFit="1"/>
    </xf>
    <xf numFmtId="0" fontId="5" fillId="2" borderId="44" xfId="0" applyFont="1" applyFill="1" applyBorder="1" applyAlignment="1">
      <alignment horizontal="right"/>
    </xf>
    <xf numFmtId="38" fontId="8" fillId="0" borderId="45" xfId="1" applyFont="1" applyBorder="1" applyAlignment="1">
      <alignment vertical="center" shrinkToFit="1"/>
    </xf>
    <xf numFmtId="38" fontId="8" fillId="0" borderId="27" xfId="1" applyFont="1" applyBorder="1" applyAlignment="1">
      <alignment vertical="center" shrinkToFit="1"/>
    </xf>
    <xf numFmtId="38" fontId="8" fillId="0" borderId="46" xfId="1" applyFont="1" applyBorder="1" applyAlignment="1">
      <alignment vertical="center" shrinkToFit="1"/>
    </xf>
    <xf numFmtId="3" fontId="8" fillId="0" borderId="50" xfId="0" applyNumberFormat="1" applyFont="1" applyBorder="1" applyAlignment="1">
      <alignment vertical="center" shrinkToFit="1"/>
    </xf>
    <xf numFmtId="0" fontId="5" fillId="2" borderId="31" xfId="0" applyFont="1" applyFill="1" applyBorder="1" applyAlignment="1">
      <alignment horizontal="center" vertical="center"/>
    </xf>
    <xf numFmtId="3" fontId="8" fillId="0" borderId="36" xfId="0" applyNumberFormat="1" applyFont="1" applyBorder="1">
      <alignment vertical="center"/>
    </xf>
    <xf numFmtId="0" fontId="5" fillId="2" borderId="52" xfId="0" applyFont="1" applyFill="1" applyBorder="1" applyAlignment="1">
      <alignment horizontal="center" vertical="center" wrapText="1"/>
    </xf>
    <xf numFmtId="0" fontId="5" fillId="2" borderId="52" xfId="0" applyFont="1" applyFill="1" applyBorder="1" applyAlignment="1">
      <alignment horizontal="center" vertical="center" shrinkToFit="1"/>
    </xf>
    <xf numFmtId="38" fontId="12" fillId="0" borderId="43" xfId="3" applyFont="1" applyBorder="1">
      <alignment vertical="center"/>
    </xf>
    <xf numFmtId="38" fontId="12" fillId="0" borderId="44" xfId="3" applyFont="1" applyBorder="1">
      <alignment vertical="center"/>
    </xf>
    <xf numFmtId="38" fontId="12" fillId="0" borderId="0" xfId="3" applyFont="1" applyBorder="1" applyAlignment="1">
      <alignment horizontal="center" vertical="center"/>
    </xf>
    <xf numFmtId="38" fontId="12" fillId="0" borderId="54" xfId="3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38" fontId="12" fillId="0" borderId="37" xfId="3" applyFont="1" applyBorder="1">
      <alignment vertical="center"/>
    </xf>
    <xf numFmtId="38" fontId="12" fillId="0" borderId="38" xfId="3" applyFont="1" applyBorder="1">
      <alignment vertical="center"/>
    </xf>
    <xf numFmtId="176" fontId="12" fillId="0" borderId="37" xfId="3" applyNumberFormat="1" applyFont="1" applyBorder="1">
      <alignment vertical="center"/>
    </xf>
    <xf numFmtId="176" fontId="12" fillId="0" borderId="38" xfId="3" applyNumberFormat="1" applyFont="1" applyBorder="1">
      <alignment vertical="center"/>
    </xf>
    <xf numFmtId="0" fontId="3" fillId="2" borderId="57" xfId="0" applyFont="1" applyFill="1" applyBorder="1" applyAlignment="1">
      <alignment horizontal="center" vertical="center" shrinkToFit="1"/>
    </xf>
    <xf numFmtId="0" fontId="5" fillId="2" borderId="58" xfId="0" applyFont="1" applyFill="1" applyBorder="1" applyAlignment="1">
      <alignment horizontal="right"/>
    </xf>
    <xf numFmtId="3" fontId="13" fillId="0" borderId="59" xfId="0" applyNumberFormat="1" applyFont="1" applyBorder="1" applyAlignment="1">
      <alignment vertical="center" shrinkToFit="1"/>
    </xf>
    <xf numFmtId="0" fontId="5" fillId="2" borderId="14" xfId="0" applyFont="1" applyFill="1" applyBorder="1" applyAlignment="1">
      <alignment horizontal="center" vertical="center" shrinkToFit="1"/>
    </xf>
    <xf numFmtId="3" fontId="9" fillId="0" borderId="3" xfId="0" applyNumberFormat="1" applyFont="1" applyFill="1" applyBorder="1" applyAlignment="1">
      <alignment horizontal="right" vertical="center" shrinkToFit="1"/>
    </xf>
    <xf numFmtId="0" fontId="3" fillId="2" borderId="30" xfId="0" applyFont="1" applyFill="1" applyBorder="1" applyAlignment="1">
      <alignment horizontal="center" vertical="center" shrinkToFit="1"/>
    </xf>
    <xf numFmtId="0" fontId="5" fillId="2" borderId="60" xfId="0" applyFont="1" applyFill="1" applyBorder="1" applyAlignment="1">
      <alignment horizontal="center" vertical="center" shrinkToFit="1"/>
    </xf>
    <xf numFmtId="0" fontId="5" fillId="2" borderId="61" xfId="0" applyFont="1" applyFill="1" applyBorder="1" applyAlignment="1">
      <alignment horizontal="center" vertical="center" shrinkToFit="1"/>
    </xf>
    <xf numFmtId="0" fontId="5" fillId="2" borderId="55" xfId="0" applyFont="1" applyFill="1" applyBorder="1" applyAlignment="1">
      <alignment horizontal="right"/>
    </xf>
    <xf numFmtId="0" fontId="5" fillId="2" borderId="56" xfId="0" applyFont="1" applyFill="1" applyBorder="1" applyAlignment="1">
      <alignment horizontal="right"/>
    </xf>
    <xf numFmtId="3" fontId="9" fillId="0" borderId="62" xfId="0" applyNumberFormat="1" applyFont="1" applyFill="1" applyBorder="1" applyAlignment="1">
      <alignment horizontal="right" vertical="center" shrinkToFit="1"/>
    </xf>
    <xf numFmtId="3" fontId="9" fillId="0" borderId="63" xfId="0" applyNumberFormat="1" applyFont="1" applyFill="1" applyBorder="1" applyAlignment="1">
      <alignment horizontal="right" vertical="center" shrinkToFit="1"/>
    </xf>
    <xf numFmtId="3" fontId="8" fillId="4" borderId="64" xfId="0" applyNumberFormat="1" applyFont="1" applyFill="1" applyBorder="1" applyAlignment="1" applyProtection="1">
      <alignment vertical="center" shrinkToFit="1"/>
      <protection locked="0"/>
    </xf>
    <xf numFmtId="38" fontId="5" fillId="3" borderId="3" xfId="3" applyFont="1" applyFill="1" applyBorder="1" applyAlignment="1" applyProtection="1">
      <alignment horizontal="center" vertical="center"/>
      <protection locked="0"/>
    </xf>
    <xf numFmtId="0" fontId="3" fillId="2" borderId="65" xfId="0" applyFont="1" applyFill="1" applyBorder="1" applyAlignment="1">
      <alignment horizontal="center" vertical="center" shrinkToFit="1"/>
    </xf>
    <xf numFmtId="0" fontId="5" fillId="2" borderId="66" xfId="0" applyFont="1" applyFill="1" applyBorder="1" applyAlignment="1">
      <alignment horizontal="right"/>
    </xf>
    <xf numFmtId="3" fontId="14" fillId="0" borderId="67" xfId="0" applyNumberFormat="1" applyFont="1" applyFill="1" applyBorder="1" applyAlignment="1">
      <alignment horizontal="right" vertical="center" shrinkToFit="1"/>
    </xf>
    <xf numFmtId="0" fontId="5" fillId="2" borderId="68" xfId="0" applyFont="1" applyFill="1" applyBorder="1" applyAlignment="1">
      <alignment horizontal="center" vertical="center" shrinkToFit="1"/>
    </xf>
    <xf numFmtId="0" fontId="5" fillId="2" borderId="69" xfId="0" applyFont="1" applyFill="1" applyBorder="1" applyAlignment="1">
      <alignment horizontal="right"/>
    </xf>
    <xf numFmtId="3" fontId="8" fillId="0" borderId="70" xfId="0" applyNumberFormat="1" applyFont="1" applyBorder="1" applyAlignment="1">
      <alignment vertical="center" shrinkToFit="1"/>
    </xf>
    <xf numFmtId="0" fontId="12" fillId="0" borderId="3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3" borderId="3" xfId="0" applyFont="1" applyFill="1" applyBorder="1" applyAlignment="1" applyProtection="1">
      <alignment horizontal="center" vertical="center"/>
      <protection locked="0"/>
    </xf>
    <xf numFmtId="0" fontId="5" fillId="3" borderId="2" xfId="0" applyFont="1" applyFill="1" applyBorder="1" applyAlignment="1" applyProtection="1">
      <alignment horizontal="center" vertical="center"/>
      <protection locked="0"/>
    </xf>
    <xf numFmtId="0" fontId="5" fillId="3" borderId="12" xfId="0" applyFont="1" applyFill="1" applyBorder="1" applyAlignment="1" applyProtection="1">
      <alignment horizontal="center" vertical="center"/>
      <protection locked="0"/>
    </xf>
    <xf numFmtId="0" fontId="5" fillId="2" borderId="14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30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shrinkToFit="1"/>
    </xf>
    <xf numFmtId="0" fontId="5" fillId="2" borderId="12" xfId="0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 wrapText="1"/>
    </xf>
    <xf numFmtId="38" fontId="8" fillId="0" borderId="47" xfId="1" applyFont="1" applyBorder="1" applyAlignment="1">
      <alignment horizontal="center" vertical="center" shrinkToFit="1"/>
    </xf>
    <xf numFmtId="38" fontId="8" fillId="0" borderId="33" xfId="1" applyFont="1" applyBorder="1" applyAlignment="1">
      <alignment horizontal="center" vertical="center" shrinkToFit="1"/>
    </xf>
    <xf numFmtId="38" fontId="8" fillId="0" borderId="39" xfId="1" applyFont="1" applyBorder="1" applyAlignment="1">
      <alignment horizontal="center" vertical="center" shrinkToFit="1"/>
    </xf>
    <xf numFmtId="38" fontId="8" fillId="0" borderId="48" xfId="1" applyFont="1" applyBorder="1" applyAlignment="1">
      <alignment horizontal="center" vertical="center" shrinkToFit="1"/>
    </xf>
    <xf numFmtId="38" fontId="8" fillId="0" borderId="51" xfId="1" applyFont="1" applyBorder="1" applyAlignment="1">
      <alignment horizontal="center" vertical="center" shrinkToFit="1"/>
    </xf>
    <xf numFmtId="38" fontId="8" fillId="0" borderId="53" xfId="1" applyFont="1" applyBorder="1" applyAlignment="1">
      <alignment horizontal="center" vertical="center" shrinkToFit="1"/>
    </xf>
    <xf numFmtId="38" fontId="8" fillId="0" borderId="49" xfId="1" applyFont="1" applyBorder="1" applyAlignment="1">
      <alignment horizontal="center" vertical="center" shrinkToFit="1"/>
    </xf>
    <xf numFmtId="38" fontId="8" fillId="0" borderId="35" xfId="1" applyFont="1" applyBorder="1" applyAlignment="1">
      <alignment horizontal="center" vertical="center" shrinkToFit="1"/>
    </xf>
    <xf numFmtId="38" fontId="8" fillId="0" borderId="41" xfId="1" applyFont="1" applyBorder="1" applyAlignment="1">
      <alignment horizontal="center" vertical="center" shrinkToFi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3" fontId="8" fillId="0" borderId="26" xfId="0" applyNumberFormat="1" applyFont="1" applyFill="1" applyBorder="1" applyAlignment="1">
      <alignment horizontal="center" vertical="center" shrinkToFit="1"/>
    </xf>
    <xf numFmtId="3" fontId="8" fillId="0" borderId="33" xfId="0" applyNumberFormat="1" applyFont="1" applyFill="1" applyBorder="1" applyAlignment="1">
      <alignment horizontal="center" vertical="center" shrinkToFit="1"/>
    </xf>
    <xf numFmtId="3" fontId="8" fillId="0" borderId="39" xfId="0" applyNumberFormat="1" applyFont="1" applyFill="1" applyBorder="1" applyAlignment="1">
      <alignment horizontal="center" vertical="center" shrinkToFit="1"/>
    </xf>
    <xf numFmtId="3" fontId="8" fillId="0" borderId="28" xfId="0" applyNumberFormat="1" applyFont="1" applyFill="1" applyBorder="1" applyAlignment="1">
      <alignment horizontal="center" vertical="center" shrinkToFit="1"/>
    </xf>
    <xf numFmtId="3" fontId="8" fillId="0" borderId="35" xfId="0" applyNumberFormat="1" applyFont="1" applyFill="1" applyBorder="1" applyAlignment="1">
      <alignment horizontal="center" vertical="center" shrinkToFit="1"/>
    </xf>
    <xf numFmtId="3" fontId="8" fillId="0" borderId="41" xfId="0" applyNumberFormat="1" applyFont="1" applyFill="1" applyBorder="1" applyAlignment="1">
      <alignment horizontal="center" vertical="center" shrinkToFit="1"/>
    </xf>
  </cellXfs>
  <cellStyles count="4">
    <cellStyle name="桁区切り" xfId="3" builtinId="6"/>
    <cellStyle name="桁区切り 2" xfId="1" xr:uid="{00000000-0005-0000-0000-000001000000}"/>
    <cellStyle name="標準" xfId="0" builtinId="0"/>
    <cellStyle name="標準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62754</xdr:colOff>
      <xdr:row>5</xdr:row>
      <xdr:rowOff>197222</xdr:rowOff>
    </xdr:from>
    <xdr:to>
      <xdr:col>9</xdr:col>
      <xdr:colOff>33619</xdr:colOff>
      <xdr:row>7</xdr:row>
      <xdr:rowOff>22412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9565342" y="1889310"/>
          <a:ext cx="1158689" cy="363073"/>
        </a:xfrm>
        <a:prstGeom prst="rect">
          <a:avLst/>
        </a:prstGeom>
        <a:noFill/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000">
              <a:solidFill>
                <a:sysClr val="windowText" lastClr="000000"/>
              </a:solidFill>
              <a:latin typeface="+mn-ea"/>
              <a:ea typeface="+mn-ea"/>
            </a:rPr>
            <a:t>((</a:t>
          </a:r>
          <a:r>
            <a:rPr kumimoji="1" lang="ja-JP" altLang="en-US" sz="1000">
              <a:solidFill>
                <a:sysClr val="windowText" lastClr="000000"/>
              </a:solidFill>
              <a:latin typeface="+mn-ea"/>
              <a:ea typeface="+mn-ea"/>
            </a:rPr>
            <a:t>ｱ</a:t>
          </a:r>
          <a:r>
            <a:rPr kumimoji="1" lang="en-US" altLang="ja-JP" sz="1000">
              <a:solidFill>
                <a:sysClr val="windowText" lastClr="000000"/>
              </a:solidFill>
              <a:latin typeface="+mn-ea"/>
              <a:ea typeface="+mn-ea"/>
            </a:rPr>
            <a:t>+</a:t>
          </a:r>
          <a:r>
            <a:rPr kumimoji="1" lang="ja-JP" altLang="en-US" sz="1000">
              <a:solidFill>
                <a:sysClr val="windowText" lastClr="000000"/>
              </a:solidFill>
              <a:latin typeface="+mn-ea"/>
              <a:ea typeface="+mn-ea"/>
            </a:rPr>
            <a:t>ｲ</a:t>
          </a:r>
          <a:r>
            <a:rPr kumimoji="1" lang="en-US" altLang="ja-JP" sz="1000">
              <a:solidFill>
                <a:sysClr val="windowText" lastClr="000000"/>
              </a:solidFill>
              <a:latin typeface="+mn-ea"/>
              <a:ea typeface="+mn-ea"/>
            </a:rPr>
            <a:t>)×30%)</a:t>
          </a:r>
          <a:endParaRPr kumimoji="1" lang="ja-JP" altLang="en-US" sz="1000">
            <a:solidFill>
              <a:sysClr val="windowText" lastClr="000000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9</xdr:col>
      <xdr:colOff>89647</xdr:colOff>
      <xdr:row>5</xdr:row>
      <xdr:rowOff>203947</xdr:rowOff>
    </xdr:from>
    <xdr:to>
      <xdr:col>9</xdr:col>
      <xdr:colOff>862852</xdr:colOff>
      <xdr:row>6</xdr:row>
      <xdr:rowOff>168088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0780059" y="1896035"/>
          <a:ext cx="773205" cy="277906"/>
        </a:xfrm>
        <a:prstGeom prst="rect">
          <a:avLst/>
        </a:prstGeom>
        <a:noFill/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000">
              <a:solidFill>
                <a:sysClr val="windowText" lastClr="000000"/>
              </a:solidFill>
              <a:latin typeface="+mn-ea"/>
              <a:ea typeface="+mn-ea"/>
            </a:rPr>
            <a:t>((K-L)/2)</a:t>
          </a:r>
          <a:endParaRPr kumimoji="1" lang="ja-JP" altLang="en-US" sz="1000">
            <a:solidFill>
              <a:sysClr val="windowText" lastClr="000000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8</xdr:col>
      <xdr:colOff>147919</xdr:colOff>
      <xdr:row>6</xdr:row>
      <xdr:rowOff>35858</xdr:rowOff>
    </xdr:from>
    <xdr:to>
      <xdr:col>9</xdr:col>
      <xdr:colOff>73961</xdr:colOff>
      <xdr:row>6</xdr:row>
      <xdr:rowOff>201706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9650507" y="2041711"/>
          <a:ext cx="1113866" cy="165848"/>
        </a:xfrm>
        <a:prstGeom prst="rect">
          <a:avLst/>
        </a:prstGeom>
        <a:noFill/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700">
              <a:solidFill>
                <a:sysClr val="windowText" lastClr="000000"/>
              </a:solidFill>
              <a:latin typeface="+mn-ea"/>
              <a:ea typeface="+mn-ea"/>
            </a:rPr>
            <a:t>※</a:t>
          </a:r>
          <a:r>
            <a:rPr kumimoji="1" lang="ja-JP" altLang="en-US" sz="700">
              <a:solidFill>
                <a:sysClr val="windowText" lastClr="000000"/>
              </a:solidFill>
              <a:latin typeface="+mn-ea"/>
              <a:ea typeface="+mn-ea"/>
            </a:rPr>
            <a:t>円未満切捨</a:t>
          </a:r>
        </a:p>
      </xdr:txBody>
    </xdr:sp>
    <xdr:clientData/>
  </xdr:twoCellAnchor>
  <xdr:twoCellAnchor>
    <xdr:from>
      <xdr:col>9</xdr:col>
      <xdr:colOff>22413</xdr:colOff>
      <xdr:row>6</xdr:row>
      <xdr:rowOff>33619</xdr:rowOff>
    </xdr:from>
    <xdr:to>
      <xdr:col>10</xdr:col>
      <xdr:colOff>91889</xdr:colOff>
      <xdr:row>6</xdr:row>
      <xdr:rowOff>190501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10712825" y="2039472"/>
          <a:ext cx="1257299" cy="156882"/>
        </a:xfrm>
        <a:prstGeom prst="rect">
          <a:avLst/>
        </a:prstGeom>
        <a:noFill/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700">
              <a:solidFill>
                <a:sysClr val="windowText" lastClr="000000"/>
              </a:solidFill>
              <a:latin typeface="+mn-ea"/>
              <a:ea typeface="+mn-ea"/>
            </a:rPr>
            <a:t>※</a:t>
          </a:r>
          <a:r>
            <a:rPr kumimoji="1" lang="ja-JP" altLang="en-US" sz="700">
              <a:solidFill>
                <a:sysClr val="windowText" lastClr="000000"/>
              </a:solidFill>
              <a:latin typeface="+mn-ea"/>
              <a:ea typeface="+mn-ea"/>
            </a:rPr>
            <a:t>千円未満切捨</a:t>
          </a:r>
        </a:p>
      </xdr:txBody>
    </xdr:sp>
    <xdr:clientData/>
  </xdr:twoCellAnchor>
  <xdr:twoCellAnchor>
    <xdr:from>
      <xdr:col>10</xdr:col>
      <xdr:colOff>201708</xdr:colOff>
      <xdr:row>5</xdr:row>
      <xdr:rowOff>280147</xdr:rowOff>
    </xdr:from>
    <xdr:to>
      <xdr:col>10</xdr:col>
      <xdr:colOff>1042149</xdr:colOff>
      <xdr:row>6</xdr:row>
      <xdr:rowOff>201705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12079943" y="1972235"/>
          <a:ext cx="840441" cy="235323"/>
        </a:xfrm>
        <a:prstGeom prst="rect">
          <a:avLst/>
        </a:prstGeom>
        <a:noFill/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050">
              <a:solidFill>
                <a:sysClr val="windowText" lastClr="000000"/>
              </a:solidFill>
              <a:latin typeface="+mn-ea"/>
              <a:ea typeface="+mn-ea"/>
            </a:rPr>
            <a:t>(F+J-M)</a:t>
          </a:r>
          <a:endParaRPr kumimoji="1" lang="ja-JP" altLang="en-US" sz="1050">
            <a:solidFill>
              <a:sysClr val="windowText" lastClr="000000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7</xdr:col>
      <xdr:colOff>0</xdr:colOff>
      <xdr:row>14</xdr:row>
      <xdr:rowOff>0</xdr:rowOff>
    </xdr:from>
    <xdr:to>
      <xdr:col>7</xdr:col>
      <xdr:colOff>593913</xdr:colOff>
      <xdr:row>14</xdr:row>
      <xdr:rowOff>358588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8314765" y="4650441"/>
          <a:ext cx="593913" cy="358588"/>
        </a:xfrm>
        <a:prstGeom prst="rect">
          <a:avLst/>
        </a:prstGeom>
        <a:noFill/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400">
              <a:solidFill>
                <a:sysClr val="windowText" lastClr="000000"/>
              </a:solidFill>
              <a:latin typeface="+mn-ea"/>
              <a:ea typeface="+mn-ea"/>
            </a:rPr>
            <a:t>(</a:t>
          </a:r>
          <a:r>
            <a:rPr kumimoji="1" lang="ja-JP" altLang="en-US" sz="1400">
              <a:solidFill>
                <a:sysClr val="windowText" lastClr="000000"/>
              </a:solidFill>
              <a:latin typeface="+mn-ea"/>
              <a:ea typeface="+mn-ea"/>
            </a:rPr>
            <a:t>ｲ</a:t>
          </a:r>
          <a:r>
            <a:rPr kumimoji="1" lang="en-US" altLang="ja-JP" sz="1400">
              <a:solidFill>
                <a:sysClr val="windowText" lastClr="000000"/>
              </a:solidFill>
              <a:latin typeface="+mn-ea"/>
              <a:ea typeface="+mn-ea"/>
            </a:rPr>
            <a:t>)</a:t>
          </a:r>
          <a:endParaRPr kumimoji="1" lang="ja-JP" altLang="en-US" sz="1400">
            <a:solidFill>
              <a:sysClr val="windowText" lastClr="000000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3</xdr:col>
      <xdr:colOff>0</xdr:colOff>
      <xdr:row>15</xdr:row>
      <xdr:rowOff>0</xdr:rowOff>
    </xdr:from>
    <xdr:to>
      <xdr:col>3</xdr:col>
      <xdr:colOff>575983</xdr:colOff>
      <xdr:row>15</xdr:row>
      <xdr:rowOff>358588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3563471" y="5345206"/>
          <a:ext cx="575983" cy="358588"/>
        </a:xfrm>
        <a:prstGeom prst="rect">
          <a:avLst/>
        </a:prstGeom>
        <a:noFill/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400">
              <a:solidFill>
                <a:sysClr val="windowText" lastClr="000000"/>
              </a:solidFill>
              <a:latin typeface="+mn-ea"/>
              <a:ea typeface="+mn-ea"/>
            </a:rPr>
            <a:t>(</a:t>
          </a:r>
          <a:r>
            <a:rPr kumimoji="1" lang="ja-JP" altLang="en-US" sz="1400">
              <a:solidFill>
                <a:sysClr val="windowText" lastClr="000000"/>
              </a:solidFill>
              <a:latin typeface="+mn-ea"/>
              <a:ea typeface="+mn-ea"/>
            </a:rPr>
            <a:t>ｱ</a:t>
          </a:r>
          <a:r>
            <a:rPr kumimoji="1" lang="en-US" altLang="ja-JP" sz="1400">
              <a:solidFill>
                <a:sysClr val="windowText" lastClr="000000"/>
              </a:solidFill>
              <a:latin typeface="+mn-ea"/>
              <a:ea typeface="+mn-ea"/>
            </a:rPr>
            <a:t>)</a:t>
          </a:r>
          <a:endParaRPr kumimoji="1" lang="ja-JP" altLang="en-US" sz="1400">
            <a:solidFill>
              <a:sysClr val="windowText" lastClr="000000"/>
            </a:solidFill>
            <a:latin typeface="+mn-ea"/>
            <a:ea typeface="+mn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6699"/>
    <pageSetUpPr fitToPage="1"/>
  </sheetPr>
  <dimension ref="A1:Q35"/>
  <sheetViews>
    <sheetView tabSelected="1" zoomScale="70" zoomScaleNormal="70" zoomScaleSheetLayoutView="85" workbookViewId="0">
      <selection activeCell="E10" sqref="E10"/>
    </sheetView>
  </sheetViews>
  <sheetFormatPr defaultRowHeight="19.5" customHeight="1" x14ac:dyDescent="0.15"/>
  <cols>
    <col min="1" max="11" width="15.625" style="1" customWidth="1"/>
    <col min="12" max="12" width="14.375" style="1" customWidth="1"/>
    <col min="13" max="13" width="9" style="1" customWidth="1"/>
    <col min="14" max="14" width="9.125" style="1" bestFit="1" customWidth="1"/>
    <col min="15" max="15" width="9" style="1" customWidth="1"/>
    <col min="16" max="16" width="9.125" style="1" bestFit="1" customWidth="1"/>
    <col min="17" max="17" width="10.125" style="1" bestFit="1" customWidth="1"/>
    <col min="18" max="18" width="9" style="1" customWidth="1"/>
    <col min="19" max="16384" width="9" style="1"/>
  </cols>
  <sheetData>
    <row r="1" spans="1:11" ht="34.5" customHeight="1" x14ac:dyDescent="0.15">
      <c r="A1" s="98" t="s">
        <v>34</v>
      </c>
      <c r="B1" s="98"/>
      <c r="C1" s="98"/>
      <c r="D1" s="98"/>
      <c r="E1" s="98"/>
      <c r="F1" s="98"/>
      <c r="G1" s="98"/>
      <c r="H1" s="98"/>
      <c r="I1" s="98"/>
      <c r="J1" s="98"/>
      <c r="K1" s="98"/>
    </row>
    <row r="2" spans="1:11" ht="24.75" customHeight="1" x14ac:dyDescent="0.15"/>
    <row r="3" spans="1:11" ht="24.75" customHeight="1" x14ac:dyDescent="0.15">
      <c r="A3" s="3" t="s">
        <v>21</v>
      </c>
      <c r="B3" s="99"/>
      <c r="C3" s="100"/>
      <c r="D3" s="101"/>
      <c r="E3" s="7" t="s">
        <v>5</v>
      </c>
      <c r="F3" s="88"/>
      <c r="G3" s="45" t="s">
        <v>13</v>
      </c>
      <c r="H3" s="53"/>
    </row>
    <row r="4" spans="1:11" s="2" customFormat="1" ht="24.75" customHeight="1" x14ac:dyDescent="0.15">
      <c r="A4" s="4"/>
      <c r="B4" s="4"/>
      <c r="C4" s="19"/>
      <c r="D4" s="19"/>
      <c r="E4" s="19"/>
      <c r="F4" s="41"/>
      <c r="G4" s="46"/>
      <c r="H4" s="54"/>
    </row>
    <row r="5" spans="1:11" ht="24.75" customHeight="1" thickBot="1" x14ac:dyDescent="0.2">
      <c r="A5" s="107" t="s">
        <v>31</v>
      </c>
      <c r="B5" s="107"/>
      <c r="C5" s="102" t="s">
        <v>27</v>
      </c>
      <c r="D5" s="103"/>
      <c r="E5" s="104"/>
      <c r="F5" s="102" t="s">
        <v>29</v>
      </c>
      <c r="G5" s="103"/>
      <c r="H5" s="103"/>
      <c r="I5" s="103"/>
      <c r="J5" s="103"/>
      <c r="K5" s="104"/>
    </row>
    <row r="6" spans="1:11" ht="24.75" customHeight="1" thickTop="1" x14ac:dyDescent="0.15">
      <c r="A6" s="107"/>
      <c r="B6" s="107"/>
      <c r="C6" s="20" t="s">
        <v>33</v>
      </c>
      <c r="D6" s="28" t="s">
        <v>32</v>
      </c>
      <c r="E6" s="78" t="s">
        <v>9</v>
      </c>
      <c r="F6" s="81" t="s">
        <v>8</v>
      </c>
      <c r="G6" s="82" t="s">
        <v>10</v>
      </c>
      <c r="H6" s="80" t="s">
        <v>35</v>
      </c>
      <c r="I6" s="75" t="s">
        <v>36</v>
      </c>
      <c r="J6" s="89" t="s">
        <v>37</v>
      </c>
      <c r="K6" s="92" t="s">
        <v>9</v>
      </c>
    </row>
    <row r="7" spans="1:11" ht="17.25" x14ac:dyDescent="0.2">
      <c r="A7" s="107"/>
      <c r="B7" s="107"/>
      <c r="C7" s="21" t="s">
        <v>12</v>
      </c>
      <c r="D7" s="29" t="s">
        <v>12</v>
      </c>
      <c r="E7" s="57" t="s">
        <v>12</v>
      </c>
      <c r="F7" s="83" t="s">
        <v>12</v>
      </c>
      <c r="G7" s="84" t="s">
        <v>12</v>
      </c>
      <c r="H7" s="50" t="s">
        <v>12</v>
      </c>
      <c r="I7" s="76" t="s">
        <v>12</v>
      </c>
      <c r="J7" s="90" t="s">
        <v>12</v>
      </c>
      <c r="K7" s="93" t="s">
        <v>12</v>
      </c>
    </row>
    <row r="8" spans="1:11" ht="30" customHeight="1" thickBot="1" x14ac:dyDescent="0.2">
      <c r="A8" s="105" t="s">
        <v>30</v>
      </c>
      <c r="B8" s="106"/>
      <c r="C8" s="22">
        <f>F18</f>
        <v>600000</v>
      </c>
      <c r="D8" s="30">
        <f>J18</f>
        <v>0</v>
      </c>
      <c r="E8" s="79">
        <f>C8+D8</f>
        <v>600000</v>
      </c>
      <c r="F8" s="85">
        <f>G18</f>
        <v>0</v>
      </c>
      <c r="G8" s="86">
        <f>K18</f>
        <v>0</v>
      </c>
      <c r="H8" s="87"/>
      <c r="I8" s="77">
        <f>ROUNDDOWN((H15+D16)*0.3,0)</f>
        <v>0</v>
      </c>
      <c r="J8" s="91">
        <f>IF(H8&gt;I8,ROUNDDOWN((H8-I8)/2,-3),0)</f>
        <v>0</v>
      </c>
      <c r="K8" s="94">
        <f>F8+G8-J8</f>
        <v>0</v>
      </c>
    </row>
    <row r="9" spans="1:11" ht="24.75" customHeight="1" x14ac:dyDescent="0.15">
      <c r="A9" s="5"/>
      <c r="B9" s="5"/>
      <c r="C9" s="23"/>
      <c r="D9" s="31"/>
      <c r="E9" s="31"/>
      <c r="F9" s="42"/>
      <c r="G9" s="47"/>
      <c r="H9" s="47"/>
      <c r="I9" s="47"/>
    </row>
    <row r="10" spans="1:11" ht="30" customHeight="1" x14ac:dyDescent="0.15">
      <c r="A10" s="6" t="s">
        <v>7</v>
      </c>
      <c r="B10" s="13"/>
      <c r="C10" s="13"/>
      <c r="D10" s="13"/>
      <c r="E10" s="13"/>
      <c r="F10" s="13"/>
      <c r="G10" s="13"/>
      <c r="H10" s="13"/>
      <c r="I10" s="13"/>
      <c r="J10" s="13"/>
      <c r="K10" s="13"/>
    </row>
    <row r="11" spans="1:11" ht="35.25" customHeight="1" x14ac:dyDescent="0.15">
      <c r="A11" s="108" t="s">
        <v>31</v>
      </c>
      <c r="B11" s="107" t="s">
        <v>4</v>
      </c>
      <c r="C11" s="111" t="s">
        <v>28</v>
      </c>
      <c r="D11" s="121" t="s">
        <v>26</v>
      </c>
      <c r="E11" s="122"/>
      <c r="F11" s="122"/>
      <c r="G11" s="123"/>
      <c r="H11" s="107" t="s">
        <v>16</v>
      </c>
      <c r="I11" s="107"/>
      <c r="J11" s="107"/>
      <c r="K11" s="107"/>
    </row>
    <row r="12" spans="1:11" ht="35.25" customHeight="1" x14ac:dyDescent="0.15">
      <c r="A12" s="109"/>
      <c r="B12" s="108"/>
      <c r="C12" s="109"/>
      <c r="D12" s="32" t="s">
        <v>25</v>
      </c>
      <c r="E12" s="36" t="s">
        <v>6</v>
      </c>
      <c r="F12" s="43" t="s">
        <v>24</v>
      </c>
      <c r="G12" s="48" t="s">
        <v>18</v>
      </c>
      <c r="H12" s="55" t="s">
        <v>23</v>
      </c>
      <c r="I12" s="36" t="s">
        <v>22</v>
      </c>
      <c r="J12" s="62" t="s">
        <v>20</v>
      </c>
      <c r="K12" s="64" t="s">
        <v>19</v>
      </c>
    </row>
    <row r="13" spans="1:11" ht="17.25" x14ac:dyDescent="0.15">
      <c r="A13" s="109"/>
      <c r="B13" s="8"/>
      <c r="C13" s="8"/>
      <c r="D13" s="33"/>
      <c r="E13" s="37" t="s">
        <v>17</v>
      </c>
      <c r="F13" s="44"/>
      <c r="G13" s="49" t="s">
        <v>11</v>
      </c>
      <c r="H13" s="56"/>
      <c r="I13" s="37" t="s">
        <v>17</v>
      </c>
      <c r="J13" s="62"/>
      <c r="K13" s="65" t="s">
        <v>14</v>
      </c>
    </row>
    <row r="14" spans="1:11" ht="17.25" x14ac:dyDescent="0.2">
      <c r="A14" s="110"/>
      <c r="B14" s="14" t="s">
        <v>12</v>
      </c>
      <c r="C14" s="14" t="s">
        <v>12</v>
      </c>
      <c r="D14" s="21" t="s">
        <v>12</v>
      </c>
      <c r="E14" s="38" t="s">
        <v>12</v>
      </c>
      <c r="F14" s="38" t="s">
        <v>12</v>
      </c>
      <c r="G14" s="50" t="s">
        <v>12</v>
      </c>
      <c r="H14" s="57" t="s">
        <v>12</v>
      </c>
      <c r="I14" s="38" t="s">
        <v>12</v>
      </c>
      <c r="J14" s="38" t="s">
        <v>12</v>
      </c>
      <c r="K14" s="29" t="s">
        <v>12</v>
      </c>
    </row>
    <row r="15" spans="1:11" ht="54.75" customHeight="1" x14ac:dyDescent="0.15">
      <c r="A15" s="9" t="s">
        <v>1</v>
      </c>
      <c r="B15" s="15"/>
      <c r="C15" s="24"/>
      <c r="D15" s="124"/>
      <c r="E15" s="125"/>
      <c r="F15" s="125"/>
      <c r="G15" s="126"/>
      <c r="H15" s="58">
        <f>B15-C15</f>
        <v>0</v>
      </c>
      <c r="I15" s="112"/>
      <c r="J15" s="113"/>
      <c r="K15" s="114"/>
    </row>
    <row r="16" spans="1:11" ht="54.75" customHeight="1" x14ac:dyDescent="0.15">
      <c r="A16" s="10" t="s">
        <v>15</v>
      </c>
      <c r="B16" s="16"/>
      <c r="C16" s="25"/>
      <c r="D16" s="34">
        <f>B16-C16</f>
        <v>0</v>
      </c>
      <c r="E16" s="39">
        <f>ROUNDDOWN((D16/2),-3)</f>
        <v>0</v>
      </c>
      <c r="F16" s="39">
        <v>600000</v>
      </c>
      <c r="G16" s="51">
        <f>IF(E16&gt;=F16,F16,E16)</f>
        <v>0</v>
      </c>
      <c r="H16" s="59">
        <f>B16-C16-2*G16</f>
        <v>0</v>
      </c>
      <c r="I16" s="115"/>
      <c r="J16" s="116"/>
      <c r="K16" s="117"/>
    </row>
    <row r="17" spans="1:17" ht="54.75" customHeight="1" x14ac:dyDescent="0.15">
      <c r="A17" s="11" t="s">
        <v>2</v>
      </c>
      <c r="B17" s="17"/>
      <c r="C17" s="26">
        <f>B17</f>
        <v>0</v>
      </c>
      <c r="D17" s="127"/>
      <c r="E17" s="128"/>
      <c r="F17" s="128"/>
      <c r="G17" s="129"/>
      <c r="H17" s="60">
        <f>B17-C17</f>
        <v>0</v>
      </c>
      <c r="I17" s="118"/>
      <c r="J17" s="119"/>
      <c r="K17" s="120"/>
    </row>
    <row r="18" spans="1:17" ht="54.75" customHeight="1" x14ac:dyDescent="0.15">
      <c r="A18" s="12" t="s">
        <v>9</v>
      </c>
      <c r="B18" s="18">
        <f>SUM(B15:B17)</f>
        <v>0</v>
      </c>
      <c r="C18" s="27">
        <f>SUM(C15:C17)</f>
        <v>0</v>
      </c>
      <c r="D18" s="35">
        <f>SUM(D16)</f>
        <v>0</v>
      </c>
      <c r="E18" s="40">
        <f>SUM(E16)</f>
        <v>0</v>
      </c>
      <c r="F18" s="40">
        <f>SUM(F16)</f>
        <v>600000</v>
      </c>
      <c r="G18" s="52">
        <f>SUM(G16)</f>
        <v>0</v>
      </c>
      <c r="H18" s="35">
        <f>SUM(H15:H17)</f>
        <v>0</v>
      </c>
      <c r="I18" s="61">
        <f>ROUNDDOWN(H18/2,-3)</f>
        <v>0</v>
      </c>
      <c r="J18" s="63">
        <f>IF(F3="",0,VLOOKUP(F3,N23:Q35,4,TRUE))</f>
        <v>0</v>
      </c>
      <c r="K18" s="52">
        <f>IF(I18&gt;=J18,J18,I18)</f>
        <v>0</v>
      </c>
    </row>
    <row r="23" spans="1:17" ht="19.5" customHeight="1" x14ac:dyDescent="0.15">
      <c r="N23" s="95" t="s">
        <v>5</v>
      </c>
      <c r="O23" s="96"/>
      <c r="P23" s="97"/>
      <c r="Q23" s="70" t="s">
        <v>3</v>
      </c>
    </row>
    <row r="24" spans="1:17" ht="19.5" customHeight="1" x14ac:dyDescent="0.15">
      <c r="N24" s="66"/>
      <c r="O24" s="68" t="s">
        <v>0</v>
      </c>
      <c r="P24" s="71">
        <v>1000</v>
      </c>
      <c r="Q24" s="73">
        <v>100000</v>
      </c>
    </row>
    <row r="25" spans="1:17" ht="19.5" customHeight="1" x14ac:dyDescent="0.15">
      <c r="N25" s="66">
        <v>1001</v>
      </c>
      <c r="O25" s="68" t="s">
        <v>0</v>
      </c>
      <c r="P25" s="71">
        <v>1500</v>
      </c>
      <c r="Q25" s="73">
        <v>150000</v>
      </c>
    </row>
    <row r="26" spans="1:17" ht="19.5" customHeight="1" x14ac:dyDescent="0.15">
      <c r="N26" s="66">
        <v>1501</v>
      </c>
      <c r="O26" s="68" t="s">
        <v>0</v>
      </c>
      <c r="P26" s="71">
        <v>2000</v>
      </c>
      <c r="Q26" s="73">
        <v>200000</v>
      </c>
    </row>
    <row r="27" spans="1:17" ht="19.5" customHeight="1" x14ac:dyDescent="0.15">
      <c r="N27" s="66">
        <v>2001</v>
      </c>
      <c r="O27" s="68" t="s">
        <v>0</v>
      </c>
      <c r="P27" s="71">
        <v>2500</v>
      </c>
      <c r="Q27" s="73">
        <v>250000</v>
      </c>
    </row>
    <row r="28" spans="1:17" ht="19.5" customHeight="1" x14ac:dyDescent="0.15">
      <c r="N28" s="66">
        <v>2501</v>
      </c>
      <c r="O28" s="68" t="s">
        <v>0</v>
      </c>
      <c r="P28" s="71">
        <v>3000</v>
      </c>
      <c r="Q28" s="73">
        <v>300000</v>
      </c>
    </row>
    <row r="29" spans="1:17" ht="19.5" customHeight="1" x14ac:dyDescent="0.15">
      <c r="N29" s="66">
        <v>3001</v>
      </c>
      <c r="O29" s="68" t="s">
        <v>0</v>
      </c>
      <c r="P29" s="71">
        <v>3500</v>
      </c>
      <c r="Q29" s="73">
        <v>350000</v>
      </c>
    </row>
    <row r="30" spans="1:17" ht="19.5" customHeight="1" x14ac:dyDescent="0.15">
      <c r="N30" s="66">
        <v>3501</v>
      </c>
      <c r="O30" s="68" t="s">
        <v>0</v>
      </c>
      <c r="P30" s="71">
        <v>4000</v>
      </c>
      <c r="Q30" s="73">
        <v>400000</v>
      </c>
    </row>
    <row r="31" spans="1:17" ht="19.5" customHeight="1" x14ac:dyDescent="0.15">
      <c r="N31" s="66">
        <v>4001</v>
      </c>
      <c r="O31" s="68" t="s">
        <v>0</v>
      </c>
      <c r="P31" s="71">
        <v>4500</v>
      </c>
      <c r="Q31" s="73">
        <v>450000</v>
      </c>
    </row>
    <row r="32" spans="1:17" ht="19.5" customHeight="1" x14ac:dyDescent="0.15">
      <c r="N32" s="66">
        <v>4501</v>
      </c>
      <c r="O32" s="68" t="s">
        <v>0</v>
      </c>
      <c r="P32" s="71">
        <v>5000</v>
      </c>
      <c r="Q32" s="73">
        <v>500000</v>
      </c>
    </row>
    <row r="33" spans="14:17" ht="19.5" customHeight="1" x14ac:dyDescent="0.15">
      <c r="N33" s="66">
        <v>5001</v>
      </c>
      <c r="O33" s="68" t="s">
        <v>0</v>
      </c>
      <c r="P33" s="71">
        <v>5500</v>
      </c>
      <c r="Q33" s="73">
        <v>550000</v>
      </c>
    </row>
    <row r="34" spans="14:17" ht="19.5" customHeight="1" x14ac:dyDescent="0.15">
      <c r="N34" s="66">
        <v>5501</v>
      </c>
      <c r="O34" s="68" t="s">
        <v>0</v>
      </c>
      <c r="P34" s="71">
        <v>6000</v>
      </c>
      <c r="Q34" s="73">
        <v>600000</v>
      </c>
    </row>
    <row r="35" spans="14:17" ht="19.5" customHeight="1" x14ac:dyDescent="0.15">
      <c r="N35" s="67">
        <v>6001</v>
      </c>
      <c r="O35" s="69" t="s">
        <v>0</v>
      </c>
      <c r="P35" s="72"/>
      <c r="Q35" s="74">
        <v>650000</v>
      </c>
    </row>
  </sheetData>
  <mergeCells count="15">
    <mergeCell ref="N23:P23"/>
    <mergeCell ref="A1:K1"/>
    <mergeCell ref="B3:D3"/>
    <mergeCell ref="C5:E5"/>
    <mergeCell ref="A8:B8"/>
    <mergeCell ref="A5:B7"/>
    <mergeCell ref="A11:A14"/>
    <mergeCell ref="B11:B12"/>
    <mergeCell ref="C11:C12"/>
    <mergeCell ref="I15:K17"/>
    <mergeCell ref="F5:K5"/>
    <mergeCell ref="D11:G11"/>
    <mergeCell ref="H11:K11"/>
    <mergeCell ref="D15:G15"/>
    <mergeCell ref="D17:G17"/>
  </mergeCells>
  <phoneticPr fontId="2"/>
  <pageMargins left="0.39370078740157483" right="0.39370078740157483" top="0.78740157480314965" bottom="0.78740157480314965" header="0.31496062992125984" footer="0.31496062992125984"/>
  <pageSetup paperSize="9" scale="57" orientation="portrait" r:id="rId1"/>
  <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DocSecurity>0</DocSecurity>
  <ScaleCrop>false</ScaleCrop>
  <HeadingPairs>
    <vt:vector baseType="variant" size="4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baseType="lpstr" size="2">
      <vt:lpstr>補助金計算書（予算）</vt:lpstr>
      <vt:lpstr>'補助金計算書（予算）'!Print_Area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2025-02-04T08:03:34Z</dcterms:created>
  <dcterms:modified xsi:type="dcterms:W3CDTF">2025-02-04T23:33:23Z</dcterms:modified>
</cp:coreProperties>
</file>