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運営指導関係☆彡\R06\02_自己点検シート\介護予防支援\R06\"/>
    </mc:Choice>
  </mc:AlternateContent>
  <xr:revisionPtr revIDLastSave="0" documentId="13_ncr:1_{BCA0EABC-5B44-4879-9985-0E2ECE15638E}" xr6:coauthVersionLast="36" xr6:coauthVersionMax="36" xr10:uidLastSave="{00000000-0000-0000-0000-000000000000}"/>
  <bookViews>
    <workbookView xWindow="765" yWindow="765" windowWidth="17010" windowHeight="11235" tabRatio="665" xr2:uid="{00000000-000D-0000-FFFF-FFFF00000000}"/>
  </bookViews>
  <sheets>
    <sheet name="【記載例】介護予防支援" sheetId="10" r:id="rId1"/>
    <sheet name="介護予防支援" sheetId="1" r:id="rId2"/>
    <sheet name="居宅介護支援（100名）" sheetId="9" state="hidden" r:id="rId3"/>
    <sheet name="記入方法" sheetId="5" r:id="rId4"/>
    <sheet name="プルダウン・リスト" sheetId="2" state="hidden" r:id="rId5"/>
    <sheet name="（原本）プルダウンリスト" sheetId="11" state="hidden" r:id="rId6"/>
  </sheets>
  <definedNames>
    <definedName name="_xlnm.Print_Area" localSheetId="0">【記載例】介護予防支援!$A$1:$BD$51</definedName>
    <definedName name="_xlnm.Print_Area" localSheetId="1">介護予防支援!$A$1:$BD$51</definedName>
    <definedName name="_xlnm.Print_Area" localSheetId="3">記入方法!$A$1:$O$68</definedName>
    <definedName name="_xlnm.Print_Area" localSheetId="2">'居宅介護支援（100名）'!$A$1:$BD$133</definedName>
    <definedName name="_xlnm.Print_Titles" localSheetId="0">【記載例】介護予防支援!$1:$13</definedName>
    <definedName name="_xlnm.Print_Titles" localSheetId="1">介護予防支援!$1:$13</definedName>
    <definedName name="_xlnm.Print_Titles" localSheetId="2">'居宅介護支援（100名）'!$1:$13</definedName>
    <definedName name="介護支援専門員">プルダウン・リスト!#REF!</definedName>
    <definedName name="介護予防支援担当職員">プルダウン・リスト!$D$16:$D$22</definedName>
    <definedName name="管理者">プルダウン・リスト!$C$16:$C$22</definedName>
    <definedName name="職種">プルダウン・リスト!$C$15:$E$15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H127" i="9" l="1"/>
  <c r="L122" i="9"/>
  <c r="C127" i="9" s="1"/>
  <c r="P122" i="9"/>
  <c r="C132" i="9" s="1"/>
  <c r="J122" i="9"/>
  <c r="E122" i="9"/>
  <c r="G122" i="9"/>
  <c r="M127" i="9" l="1"/>
  <c r="H132" i="9" s="1"/>
  <c r="M132" i="9" s="1"/>
  <c r="AU15" i="1"/>
  <c r="AU23" i="10" l="1"/>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X11" i="10" l="1"/>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AW27" i="10" l="1"/>
  <c r="AW30" i="10"/>
  <c r="AW16" i="10"/>
  <c r="AW31" i="10"/>
  <c r="AW29" i="10"/>
  <c r="AW21" i="10"/>
  <c r="AW17" i="10"/>
  <c r="AW25" i="10"/>
  <c r="AW15" i="10"/>
  <c r="AW26" i="10"/>
  <c r="AW20" i="10"/>
  <c r="AW14" i="10"/>
  <c r="AW24" i="10"/>
  <c r="AW28" i="10"/>
  <c r="AW23" i="10"/>
  <c r="AW19" i="10"/>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<sst xmlns="http://schemas.openxmlformats.org/spreadsheetml/2006/main" count="371" uniqueCount="145">
  <si>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</si>
  <si>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</si>
  <si>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</si>
  <si>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</si>
  <si>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</si>
  <si>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</si>
  <si>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</si>
  <si>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</si>
  <si>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</si>
  <si>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</si>
  <si>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</si>
  <si>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</si>
  <si>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</si>
  <si>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</si>
  <si>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</si>
  <si>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</si>
  <si>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</si>
  <si>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</si>
  <si>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</si>
  <si>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</si>
  <si>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</si>
  <si>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</si>
  <si>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</si>
  <si>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</si>
  <si>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</si>
  <si>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</si>
  <si>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</si>
  <si>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</si>
  <si>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</si>
  <si>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</si>
  <si>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</si>
  <si>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</si>
  <si>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</si>
  <si>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</si>
  <si>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</si>
  <si>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</si>
  <si>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</si>
  <si>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</si>
  <si>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</si>
  <si>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</si>
  <si>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</si>
  <si>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</si>
  <si>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</si>
  <si>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</si>
  <si>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</si>
  <si>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</si>
  <si>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</si>
  <si>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</si>
  <si>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</si>
  <si>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</si>
  <si>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</si>
  <si>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</si>
  <si>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</si>
  <si>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</si>
  <si>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</si>
  <si>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</si>
  <si>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</si>
  <si>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</si>
  <si>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</si>
  <si>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</si>
  <si>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</si>
  <si>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</si>
  <si>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</si>
  <si>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</si>
  <si>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</si>
  <si>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</si>
  <si>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</si>
  <si>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</si>
  <si>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</si>
  <si>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</si>
  <si>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</si>
  <si>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</si>
  <si>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</si>
  <si>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</si>
  <si>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</si>
  <si>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</si>
  <si>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</si>
  <si>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</si>
  <si>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</si>
  <si>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</si>
  <si>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</si>
  <si>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</si>
  <si>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</si>
  <si>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</si>
  <si>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</si>
  <si>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</si>
  <si>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</si>
  <si>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</si>
  <si>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</si>
  <si>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</si>
  <si>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</si>
  <si>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</si>
  <si>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</si>
  <si>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</si>
  <si>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</si>
  <si>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</si>
  <si>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</si>
  <si>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</si>
  <si>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</si>
  <si>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</si>
  <si>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</si>
  <si>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</si>
  <si>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</si>
  <si>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</si>
  <si>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</si>
  <si>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</si>
  <si>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</si>
  <si>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</si>
  <si>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</si>
  <si>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</si>
  <si>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</si>
  <si>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</si>
  <si>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</si>
  <si>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</si>
  <si>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</si>
  <si>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</si>
  <si>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</si>
  <si>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</si>
  <si>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</si>
  <si>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</si>
  <si>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</si>
  <si>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</si>
  <si>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</si>
  <si>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</si>
  <si>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</si>
  <si>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</si>
  <si>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</si>
  <si>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</si>
  <si>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</si>
  <si>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</si>
  <si>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</si>
  <si>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</si>
  <si>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</si>
  <si>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</si>
  <si>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</si>
  <si>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</si>
  <si>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介護予防支援</t>
    <rPh sb="0" eb="6">
      <t>カイゴヨボウシエン</t>
    </rPh>
    <phoneticPr fontId="1"/>
  </si>
  <si>
    <t>倉敷市</t>
    <rPh sb="0" eb="3">
      <t>クラシキシ</t>
    </rPh>
    <phoneticPr fontId="1"/>
  </si>
  <si>
    <t>高齢者支援センター</t>
    <rPh sb="0" eb="5">
      <t>コウレイシャシエン</t>
    </rPh>
    <phoneticPr fontId="1"/>
  </si>
  <si>
    <t>　</t>
    <phoneticPr fontId="1"/>
  </si>
  <si>
    <t>　</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</si>
  <si>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</si>
  <si>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t>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</si>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</sst>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0" xfId="0" applyFont="1" applyFill="1" applyBorder="1" applyAlignment="1" applyProtection="1">
      <alignment horizontal="center" vertical="center"/>
    </xf>
    <xf numFmtId="180" fontId="15" fillId="0" borderId="0" xfId="0" applyNumberFormat="1" applyFont="1" applyFill="1" applyBorder="1" applyAlignment="1" applyProtection="1">
      <alignment horizontal="right" vertical="center"/>
    </xf>
    <xf numFmtId="180" fontId="15" fillId="0" borderId="0" xfId="1" applyNumberFormat="1" applyFont="1" applyFill="1" applyBorder="1" applyAlignment="1" applyProtection="1">
      <alignment horizontal="right" vertical="center"/>
    </xf>
    <xf numFmtId="180" fontId="15" fillId="0" borderId="0" xfId="0" applyNumberFormat="1" applyFont="1" applyFill="1" applyBorder="1" applyAlignment="1" applyProtection="1">
      <alignment horizontal="right" vertical="center"/>
      <protection locked="0"/>
    </xf>
    <xf numFmtId="180" fontId="15" fillId="0" borderId="0" xfId="1"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57</xdr:row>
      <xdr:rowOff>19049</xdr:rowOff>
    </xdr:from>
    <xdr:to>
      <xdr:col>14</xdr:col>
      <xdr:colOff>438150</xdr:colOff>
      <xdr:row>65</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J21" sqref="AJ2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53" t="s">
        <v>136</v>
      </c>
      <c r="AN1" s="253"/>
      <c r="AO1" s="253"/>
      <c r="AP1" s="253"/>
      <c r="AQ1" s="253"/>
      <c r="AR1" s="253"/>
      <c r="AS1" s="253"/>
      <c r="AT1" s="253"/>
      <c r="AU1" s="253"/>
      <c r="AV1" s="253"/>
      <c r="AW1" s="253"/>
      <c r="AX1" s="253"/>
      <c r="AY1" s="253"/>
      <c r="AZ1" s="253"/>
      <c r="BA1" s="25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54">
        <v>6</v>
      </c>
      <c r="V2" s="254"/>
      <c r="W2" s="39" t="s">
        <v>16</v>
      </c>
      <c r="X2" s="255">
        <f>IF(U2=0,"",YEAR(DATE(2018+U2,1,1)))</f>
        <v>2024</v>
      </c>
      <c r="Y2" s="255"/>
      <c r="Z2" s="41" t="s">
        <v>20</v>
      </c>
      <c r="AA2" s="41" t="s">
        <v>21</v>
      </c>
      <c r="AB2" s="254">
        <v>12</v>
      </c>
      <c r="AC2" s="254"/>
      <c r="AD2" s="41" t="s">
        <v>22</v>
      </c>
      <c r="AE2" s="41"/>
      <c r="AF2" s="41"/>
      <c r="AG2" s="41"/>
      <c r="AH2" s="41"/>
      <c r="AI2" s="41"/>
      <c r="AJ2" s="40"/>
      <c r="AK2" s="39" t="s">
        <v>17</v>
      </c>
      <c r="AL2" s="39" t="s">
        <v>16</v>
      </c>
      <c r="AM2" s="253" t="s">
        <v>137</v>
      </c>
      <c r="AN2" s="258"/>
      <c r="AO2" s="258"/>
      <c r="AP2" s="258"/>
      <c r="AQ2" s="254" t="s">
        <v>142</v>
      </c>
      <c r="AR2" s="259"/>
      <c r="AS2" s="259"/>
      <c r="AT2" s="259"/>
      <c r="AU2" s="259"/>
      <c r="AV2" s="259"/>
      <c r="AW2" s="253" t="s">
        <v>138</v>
      </c>
      <c r="AX2" s="258"/>
      <c r="AY2" s="258"/>
      <c r="AZ2" s="258"/>
      <c r="BA2" s="25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6" t="s">
        <v>144</v>
      </c>
      <c r="BA3" s="256"/>
      <c r="BB3" s="256"/>
      <c r="BC3" s="25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256" t="s">
        <v>91</v>
      </c>
      <c r="BA4" s="256"/>
      <c r="BB4" s="256"/>
      <c r="BC4" s="25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7">
        <v>40</v>
      </c>
      <c r="AW5" s="248"/>
      <c r="AX5" s="61" t="s">
        <v>23</v>
      </c>
      <c r="AY5" s="60"/>
      <c r="AZ5" s="249">
        <v>160</v>
      </c>
      <c r="BA5" s="250"/>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c r="AR6" s="60"/>
      <c r="AS6" s="151"/>
      <c r="AT6" s="151"/>
      <c r="AU6" s="151"/>
      <c r="AV6" s="60"/>
      <c r="AW6" s="60"/>
      <c r="AX6" s="152"/>
      <c r="AY6" s="60"/>
      <c r="AZ6" s="257" t="s">
        <v>139</v>
      </c>
      <c r="BA6" s="257"/>
      <c r="BB6" s="153" t="s">
        <v>140</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31</v>
      </c>
      <c r="BA7" s="25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30" t="s">
        <v>26</v>
      </c>
      <c r="C9" s="233" t="s">
        <v>117</v>
      </c>
      <c r="D9" s="234"/>
      <c r="E9" s="239" t="s">
        <v>118</v>
      </c>
      <c r="F9" s="234"/>
      <c r="G9" s="239" t="s">
        <v>119</v>
      </c>
      <c r="H9" s="233"/>
      <c r="I9" s="233"/>
      <c r="J9" s="233"/>
      <c r="K9" s="234"/>
      <c r="L9" s="239" t="s">
        <v>120</v>
      </c>
      <c r="M9" s="233"/>
      <c r="N9" s="233"/>
      <c r="O9" s="242"/>
      <c r="P9" s="245" t="s">
        <v>121</v>
      </c>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17" t="str">
        <f>IF(AZ3="４週","(10)1～4週目の勤務時間数合計","(10)1か月の勤務時間数合計")</f>
        <v>(10)1か月の勤務時間数合計</v>
      </c>
      <c r="AV9" s="218"/>
      <c r="AW9" s="217" t="s">
        <v>122</v>
      </c>
      <c r="AX9" s="218"/>
      <c r="AY9" s="225" t="s">
        <v>123</v>
      </c>
      <c r="AZ9" s="225"/>
      <c r="BA9" s="225"/>
      <c r="BB9" s="225"/>
      <c r="BC9" s="225"/>
      <c r="BD9" s="225"/>
    </row>
    <row r="10" spans="1:57" ht="20.25" customHeight="1" thickBot="1" x14ac:dyDescent="0.45">
      <c r="A10" s="71"/>
      <c r="B10" s="231"/>
      <c r="C10" s="235"/>
      <c r="D10" s="236"/>
      <c r="E10" s="240"/>
      <c r="F10" s="236"/>
      <c r="G10" s="240"/>
      <c r="H10" s="235"/>
      <c r="I10" s="235"/>
      <c r="J10" s="235"/>
      <c r="K10" s="236"/>
      <c r="L10" s="240"/>
      <c r="M10" s="235"/>
      <c r="N10" s="235"/>
      <c r="O10" s="243"/>
      <c r="P10" s="227" t="s">
        <v>10</v>
      </c>
      <c r="Q10" s="228"/>
      <c r="R10" s="228"/>
      <c r="S10" s="228"/>
      <c r="T10" s="228"/>
      <c r="U10" s="228"/>
      <c r="V10" s="229"/>
      <c r="W10" s="227" t="s">
        <v>11</v>
      </c>
      <c r="X10" s="228"/>
      <c r="Y10" s="228"/>
      <c r="Z10" s="228"/>
      <c r="AA10" s="228"/>
      <c r="AB10" s="228"/>
      <c r="AC10" s="229"/>
      <c r="AD10" s="227" t="s">
        <v>12</v>
      </c>
      <c r="AE10" s="228"/>
      <c r="AF10" s="228"/>
      <c r="AG10" s="228"/>
      <c r="AH10" s="228"/>
      <c r="AI10" s="228"/>
      <c r="AJ10" s="229"/>
      <c r="AK10" s="227" t="s">
        <v>13</v>
      </c>
      <c r="AL10" s="228"/>
      <c r="AM10" s="228"/>
      <c r="AN10" s="228"/>
      <c r="AO10" s="228"/>
      <c r="AP10" s="228"/>
      <c r="AQ10" s="229"/>
      <c r="AR10" s="227" t="s">
        <v>14</v>
      </c>
      <c r="AS10" s="228"/>
      <c r="AT10" s="229"/>
      <c r="AU10" s="219"/>
      <c r="AV10" s="220"/>
      <c r="AW10" s="219"/>
      <c r="AX10" s="220"/>
      <c r="AY10" s="225"/>
      <c r="AZ10" s="225"/>
      <c r="BA10" s="225"/>
      <c r="BB10" s="225"/>
      <c r="BC10" s="225"/>
      <c r="BD10" s="225"/>
    </row>
    <row r="11" spans="1:57" ht="20.25" customHeight="1" thickBot="1" x14ac:dyDescent="0.45">
      <c r="A11" s="71"/>
      <c r="B11" s="231"/>
      <c r="C11" s="235"/>
      <c r="D11" s="236"/>
      <c r="E11" s="240"/>
      <c r="F11" s="236"/>
      <c r="G11" s="240"/>
      <c r="H11" s="235"/>
      <c r="I11" s="235"/>
      <c r="J11" s="235"/>
      <c r="K11" s="236"/>
      <c r="L11" s="240"/>
      <c r="M11" s="235"/>
      <c r="N11" s="235"/>
      <c r="O11" s="24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89">
        <f>IF(AZ3="暦月",IF(DAY(DATE($X$2,$AB$2,31))=31,31,""),"")</f>
        <v>31</v>
      </c>
      <c r="AU11" s="219"/>
      <c r="AV11" s="220"/>
      <c r="AW11" s="219"/>
      <c r="AX11" s="220"/>
      <c r="AY11" s="225"/>
      <c r="AZ11" s="225"/>
      <c r="BA11" s="225"/>
      <c r="BB11" s="225"/>
      <c r="BC11" s="225"/>
      <c r="BD11" s="225"/>
    </row>
    <row r="12" spans="1:57" ht="20.25" hidden="1" customHeight="1" thickBot="1" x14ac:dyDescent="0.45">
      <c r="A12" s="71"/>
      <c r="B12" s="231"/>
      <c r="C12" s="235"/>
      <c r="D12" s="236"/>
      <c r="E12" s="240"/>
      <c r="F12" s="236"/>
      <c r="G12" s="240"/>
      <c r="H12" s="235"/>
      <c r="I12" s="235"/>
      <c r="J12" s="235"/>
      <c r="K12" s="236"/>
      <c r="L12" s="240"/>
      <c r="M12" s="235"/>
      <c r="N12" s="235"/>
      <c r="O12" s="243"/>
      <c r="P12" s="87">
        <f>WEEKDAY(DATE($X$2,$AB$2,1))</f>
        <v>1</v>
      </c>
      <c r="Q12" s="88">
        <f>WEEKDAY(DATE($X$2,$AB$2,2))</f>
        <v>2</v>
      </c>
      <c r="R12" s="88">
        <f>WEEKDAY(DATE($X$2,$AB$2,3))</f>
        <v>3</v>
      </c>
      <c r="S12" s="88">
        <f>WEEKDAY(DATE($X$2,$AB$2,4))</f>
        <v>4</v>
      </c>
      <c r="T12" s="88">
        <f>WEEKDAY(DATE($X$2,$AB$2,5))</f>
        <v>5</v>
      </c>
      <c r="U12" s="88">
        <f>WEEKDAY(DATE($X$2,$AB$2,6))</f>
        <v>6</v>
      </c>
      <c r="V12" s="89">
        <f>WEEKDAY(DATE($X$2,$AB$2,7))</f>
        <v>7</v>
      </c>
      <c r="W12" s="87">
        <f>WEEKDAY(DATE($X$2,$AB$2,8))</f>
        <v>1</v>
      </c>
      <c r="X12" s="88">
        <f>WEEKDAY(DATE($X$2,$AB$2,9))</f>
        <v>2</v>
      </c>
      <c r="Y12" s="88">
        <f>WEEKDAY(DATE($X$2,$AB$2,10))</f>
        <v>3</v>
      </c>
      <c r="Z12" s="88">
        <f>WEEKDAY(DATE($X$2,$AB$2,11))</f>
        <v>4</v>
      </c>
      <c r="AA12" s="88">
        <f>WEEKDAY(DATE($X$2,$AB$2,12))</f>
        <v>5</v>
      </c>
      <c r="AB12" s="88">
        <f>WEEKDAY(DATE($X$2,$AB$2,13))</f>
        <v>6</v>
      </c>
      <c r="AC12" s="89">
        <f>WEEKDAY(DATE($X$2,$AB$2,14))</f>
        <v>7</v>
      </c>
      <c r="AD12" s="87">
        <f>WEEKDAY(DATE($X$2,$AB$2,15))</f>
        <v>1</v>
      </c>
      <c r="AE12" s="88">
        <f>WEEKDAY(DATE($X$2,$AB$2,16))</f>
        <v>2</v>
      </c>
      <c r="AF12" s="88">
        <f>WEEKDAY(DATE($X$2,$AB$2,17))</f>
        <v>3</v>
      </c>
      <c r="AG12" s="88">
        <f>WEEKDAY(DATE($X$2,$AB$2,18))</f>
        <v>4</v>
      </c>
      <c r="AH12" s="88">
        <f>WEEKDAY(DATE($X$2,$AB$2,19))</f>
        <v>5</v>
      </c>
      <c r="AI12" s="88">
        <f>WEEKDAY(DATE($X$2,$AB$2,20))</f>
        <v>6</v>
      </c>
      <c r="AJ12" s="89">
        <f>WEEKDAY(DATE($X$2,$AB$2,21))</f>
        <v>7</v>
      </c>
      <c r="AK12" s="87">
        <f>WEEKDAY(DATE($X$2,$AB$2,22))</f>
        <v>1</v>
      </c>
      <c r="AL12" s="88">
        <f>WEEKDAY(DATE($X$2,$AB$2,23))</f>
        <v>2</v>
      </c>
      <c r="AM12" s="88">
        <f>WEEKDAY(DATE($X$2,$AB$2,24))</f>
        <v>3</v>
      </c>
      <c r="AN12" s="88">
        <f>WEEKDAY(DATE($X$2,$AB$2,25))</f>
        <v>4</v>
      </c>
      <c r="AO12" s="88">
        <f>WEEKDAY(DATE($X$2,$AB$2,26))</f>
        <v>5</v>
      </c>
      <c r="AP12" s="88">
        <f>WEEKDAY(DATE($X$2,$AB$2,27))</f>
        <v>6</v>
      </c>
      <c r="AQ12" s="89">
        <f>WEEKDAY(DATE($X$2,$AB$2,28))</f>
        <v>7</v>
      </c>
      <c r="AR12" s="87">
        <f>IF(AR11=29,WEEKDAY(DATE($X$2,$AB$2,29)),0)</f>
        <v>1</v>
      </c>
      <c r="AS12" s="88">
        <f>IF(AS11=30,WEEKDAY(DATE($X$2,$AB$2,30)),0)</f>
        <v>2</v>
      </c>
      <c r="AT12" s="89">
        <f>IF(AT11=31,WEEKDAY(DATE($X$2,$AB$2,31)),0)</f>
        <v>3</v>
      </c>
      <c r="AU12" s="221"/>
      <c r="AV12" s="222"/>
      <c r="AW12" s="221"/>
      <c r="AX12" s="222"/>
      <c r="AY12" s="226"/>
      <c r="AZ12" s="226"/>
      <c r="BA12" s="226"/>
      <c r="BB12" s="226"/>
      <c r="BC12" s="226"/>
      <c r="BD12" s="226"/>
    </row>
    <row r="13" spans="1:57" ht="20.25" customHeight="1" thickBot="1" x14ac:dyDescent="0.45">
      <c r="A13" s="71"/>
      <c r="B13" s="232"/>
      <c r="C13" s="237"/>
      <c r="D13" s="238"/>
      <c r="E13" s="241"/>
      <c r="F13" s="238"/>
      <c r="G13" s="241"/>
      <c r="H13" s="237"/>
      <c r="I13" s="237"/>
      <c r="J13" s="237"/>
      <c r="K13" s="238"/>
      <c r="L13" s="241"/>
      <c r="M13" s="237"/>
      <c r="N13" s="237"/>
      <c r="O13" s="244"/>
      <c r="P13" s="90" t="str">
        <f>IF(P12=1,"日",IF(P12=2,"月",IF(P12=3,"火",IF(P12=4,"水",IF(P12=5,"木",IF(P12=6,"金","土"))))))</f>
        <v>日</v>
      </c>
      <c r="Q13" s="91" t="str">
        <f t="shared" ref="Q13:AQ13" si="0">IF(Q12=1,"日",IF(Q12=2,"月",IF(Q12=3,"火",IF(Q12=4,"水",IF(Q12=5,"木",IF(Q12=6,"金","土"))))))</f>
        <v>月</v>
      </c>
      <c r="R13" s="91" t="str">
        <f t="shared" si="0"/>
        <v>火</v>
      </c>
      <c r="S13" s="91" t="str">
        <f t="shared" si="0"/>
        <v>水</v>
      </c>
      <c r="T13" s="91" t="str">
        <f t="shared" si="0"/>
        <v>木</v>
      </c>
      <c r="U13" s="91" t="str">
        <f t="shared" si="0"/>
        <v>金</v>
      </c>
      <c r="V13" s="92" t="str">
        <f t="shared" si="0"/>
        <v>土</v>
      </c>
      <c r="W13" s="90" t="str">
        <f t="shared" si="0"/>
        <v>日</v>
      </c>
      <c r="X13" s="91" t="str">
        <f t="shared" si="0"/>
        <v>月</v>
      </c>
      <c r="Y13" s="91" t="str">
        <f t="shared" si="0"/>
        <v>火</v>
      </c>
      <c r="Z13" s="91" t="str">
        <f t="shared" si="0"/>
        <v>水</v>
      </c>
      <c r="AA13" s="91" t="str">
        <f t="shared" si="0"/>
        <v>木</v>
      </c>
      <c r="AB13" s="91" t="str">
        <f t="shared" si="0"/>
        <v>金</v>
      </c>
      <c r="AC13" s="92" t="str">
        <f t="shared" si="0"/>
        <v>土</v>
      </c>
      <c r="AD13" s="90" t="str">
        <f t="shared" si="0"/>
        <v>日</v>
      </c>
      <c r="AE13" s="91" t="str">
        <f t="shared" si="0"/>
        <v>月</v>
      </c>
      <c r="AF13" s="91" t="str">
        <f t="shared" si="0"/>
        <v>火</v>
      </c>
      <c r="AG13" s="91" t="str">
        <f t="shared" si="0"/>
        <v>水</v>
      </c>
      <c r="AH13" s="91" t="str">
        <f t="shared" si="0"/>
        <v>木</v>
      </c>
      <c r="AI13" s="91" t="str">
        <f t="shared" si="0"/>
        <v>金</v>
      </c>
      <c r="AJ13" s="92" t="str">
        <f t="shared" si="0"/>
        <v>土</v>
      </c>
      <c r="AK13" s="90" t="str">
        <f t="shared" si="0"/>
        <v>日</v>
      </c>
      <c r="AL13" s="91" t="str">
        <f t="shared" si="0"/>
        <v>月</v>
      </c>
      <c r="AM13" s="91" t="str">
        <f t="shared" si="0"/>
        <v>火</v>
      </c>
      <c r="AN13" s="91" t="str">
        <f t="shared" si="0"/>
        <v>水</v>
      </c>
      <c r="AO13" s="91" t="str">
        <f t="shared" si="0"/>
        <v>木</v>
      </c>
      <c r="AP13" s="91" t="str">
        <f t="shared" si="0"/>
        <v>金</v>
      </c>
      <c r="AQ13" s="92" t="str">
        <f t="shared" si="0"/>
        <v>土</v>
      </c>
      <c r="AR13" s="91" t="str">
        <f>IF(AR12=1,"日",IF(AR12=2,"月",IF(AR12=3,"火",IF(AR12=4,"水",IF(AR12=5,"木",IF(AR12=6,"金",IF(AR12=0,"","土")))))))</f>
        <v>日</v>
      </c>
      <c r="AS13" s="91" t="str">
        <f>IF(AS12=1,"日",IF(AS12=2,"月",IF(AS12=3,"火",IF(AS12=4,"水",IF(AS12=5,"木",IF(AS12=6,"金",IF(AS12=0,"","土")))))))</f>
        <v>月</v>
      </c>
      <c r="AT13" s="91" t="str">
        <f>IF(AT12=1,"日",IF(AT12=2,"月",IF(AT12=3,"火",IF(AT12=4,"水",IF(AT12=5,"木",IF(AT12=6,"金",IF(AT12=0,"","土")))))))</f>
        <v>火</v>
      </c>
      <c r="AU13" s="223"/>
      <c r="AV13" s="224"/>
      <c r="AW13" s="223"/>
      <c r="AX13" s="224"/>
      <c r="AY13" s="226"/>
      <c r="AZ13" s="226"/>
      <c r="BA13" s="226"/>
      <c r="BB13" s="226"/>
      <c r="BC13" s="226"/>
      <c r="BD13" s="226"/>
    </row>
    <row r="14" spans="1:57" ht="39.950000000000003" customHeight="1" x14ac:dyDescent="0.4">
      <c r="A14" s="71"/>
      <c r="B14" s="84">
        <v>1</v>
      </c>
      <c r="C14" s="203" t="s">
        <v>2</v>
      </c>
      <c r="D14" s="204"/>
      <c r="E14" s="205" t="s">
        <v>65</v>
      </c>
      <c r="F14" s="206"/>
      <c r="G14" s="207" t="s">
        <v>106</v>
      </c>
      <c r="H14" s="208"/>
      <c r="I14" s="208"/>
      <c r="J14" s="208"/>
      <c r="K14" s="209"/>
      <c r="L14" s="210" t="s">
        <v>67</v>
      </c>
      <c r="M14" s="211"/>
      <c r="N14" s="211"/>
      <c r="O14" s="21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13">
        <f>IF($AZ$3="４週",SUM(P14:AQ14),IF($AZ$3="暦月",SUM(P14:AT14),""))</f>
        <v>160</v>
      </c>
      <c r="AV14" s="214"/>
      <c r="AW14" s="215">
        <f t="shared" ref="AW14:AW31" si="1">IF($AZ$3="４週",AU14/4,IF($AZ$3="暦月",AU14/($AZ$7/7),""))</f>
        <v>36.129032258064512</v>
      </c>
      <c r="AX14" s="216"/>
      <c r="AY14" s="200"/>
      <c r="AZ14" s="201"/>
      <c r="BA14" s="201"/>
      <c r="BB14" s="201"/>
      <c r="BC14" s="201"/>
      <c r="BD14" s="202"/>
    </row>
    <row r="15" spans="1:57" ht="39.950000000000003" customHeight="1" x14ac:dyDescent="0.4">
      <c r="A15" s="71"/>
      <c r="B15" s="85">
        <f t="shared" ref="B15:B31" si="2">B14+1</f>
        <v>2</v>
      </c>
      <c r="C15" s="186" t="s">
        <v>105</v>
      </c>
      <c r="D15" s="187"/>
      <c r="E15" s="188" t="s">
        <v>65</v>
      </c>
      <c r="F15" s="189"/>
      <c r="G15" s="190" t="s">
        <v>106</v>
      </c>
      <c r="H15" s="191"/>
      <c r="I15" s="191"/>
      <c r="J15" s="191"/>
      <c r="K15" s="192"/>
      <c r="L15" s="193" t="s">
        <v>97</v>
      </c>
      <c r="M15" s="194"/>
      <c r="N15" s="194"/>
      <c r="O15" s="19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6">
        <f>IF($AZ$3="４週",SUM(P15:AQ15),IF($AZ$3="暦月",SUM(P15:AT15),""))</f>
        <v>160</v>
      </c>
      <c r="AV15" s="197"/>
      <c r="AW15" s="198">
        <f t="shared" si="1"/>
        <v>36.129032258064512</v>
      </c>
      <c r="AX15" s="199"/>
      <c r="AY15" s="166"/>
      <c r="AZ15" s="167"/>
      <c r="BA15" s="167"/>
      <c r="BB15" s="167"/>
      <c r="BC15" s="167"/>
      <c r="BD15" s="168"/>
    </row>
    <row r="16" spans="1:57" ht="39.950000000000003" customHeight="1" x14ac:dyDescent="0.4">
      <c r="A16" s="71"/>
      <c r="B16" s="85">
        <f t="shared" si="2"/>
        <v>3</v>
      </c>
      <c r="C16" s="186" t="s">
        <v>105</v>
      </c>
      <c r="D16" s="187"/>
      <c r="E16" s="188" t="s">
        <v>65</v>
      </c>
      <c r="F16" s="189"/>
      <c r="G16" s="190" t="s">
        <v>99</v>
      </c>
      <c r="H16" s="191"/>
      <c r="I16" s="191"/>
      <c r="J16" s="191"/>
      <c r="K16" s="192"/>
      <c r="L16" s="193" t="s">
        <v>77</v>
      </c>
      <c r="M16" s="194"/>
      <c r="N16" s="194"/>
      <c r="O16" s="19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196">
        <f>IF($AZ$3="４週",SUM(P16:AQ16),IF($AZ$3="暦月",SUM(P16:AT16),""))</f>
        <v>160</v>
      </c>
      <c r="AV16" s="197"/>
      <c r="AW16" s="198">
        <f t="shared" si="1"/>
        <v>36.129032258064512</v>
      </c>
      <c r="AX16" s="199"/>
      <c r="AY16" s="166"/>
      <c r="AZ16" s="167"/>
      <c r="BA16" s="167"/>
      <c r="BB16" s="167"/>
      <c r="BC16" s="167"/>
      <c r="BD16" s="168"/>
    </row>
    <row r="17" spans="1:56" ht="39.950000000000003" customHeight="1" x14ac:dyDescent="0.4">
      <c r="A17" s="71"/>
      <c r="B17" s="85">
        <f t="shared" si="2"/>
        <v>4</v>
      </c>
      <c r="C17" s="186" t="s">
        <v>105</v>
      </c>
      <c r="D17" s="187"/>
      <c r="E17" s="188" t="s">
        <v>65</v>
      </c>
      <c r="F17" s="189"/>
      <c r="G17" s="190" t="s">
        <v>104</v>
      </c>
      <c r="H17" s="191"/>
      <c r="I17" s="191"/>
      <c r="J17" s="191"/>
      <c r="K17" s="192"/>
      <c r="L17" s="193" t="s">
        <v>79</v>
      </c>
      <c r="M17" s="194"/>
      <c r="N17" s="194"/>
      <c r="O17" s="19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196">
        <f>IF($AZ$3="４週",SUM(P17:AQ17),IF($AZ$3="暦月",SUM(P17:AT17),""))</f>
        <v>160</v>
      </c>
      <c r="AV17" s="197"/>
      <c r="AW17" s="198">
        <f t="shared" si="1"/>
        <v>36.129032258064512</v>
      </c>
      <c r="AX17" s="199"/>
      <c r="AY17" s="166"/>
      <c r="AZ17" s="167"/>
      <c r="BA17" s="167"/>
      <c r="BB17" s="167"/>
      <c r="BC17" s="167"/>
      <c r="BD17" s="168"/>
    </row>
    <row r="18" spans="1:56" ht="39.950000000000003" customHeight="1" x14ac:dyDescent="0.4">
      <c r="A18" s="71"/>
      <c r="B18" s="85">
        <f t="shared" si="2"/>
        <v>5</v>
      </c>
      <c r="C18" s="186" t="s">
        <v>105</v>
      </c>
      <c r="D18" s="187"/>
      <c r="E18" s="188" t="s">
        <v>112</v>
      </c>
      <c r="F18" s="189"/>
      <c r="G18" s="190" t="s">
        <v>104</v>
      </c>
      <c r="H18" s="191"/>
      <c r="I18" s="191"/>
      <c r="J18" s="191"/>
      <c r="K18" s="192"/>
      <c r="L18" s="193" t="s">
        <v>78</v>
      </c>
      <c r="M18" s="194"/>
      <c r="N18" s="194"/>
      <c r="O18" s="19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196">
        <f t="shared" ref="AU18:AU31" si="3">IF($AZ$3="４週",SUM(P18:AQ18),IF($AZ$3="暦月",SUM(P18:AT18),""))</f>
        <v>80</v>
      </c>
      <c r="AV18" s="197"/>
      <c r="AW18" s="198">
        <f t="shared" si="1"/>
        <v>18.064516129032256</v>
      </c>
      <c r="AX18" s="199"/>
      <c r="AY18" s="166"/>
      <c r="AZ18" s="167"/>
      <c r="BA18" s="167"/>
      <c r="BB18" s="167"/>
      <c r="BC18" s="167"/>
      <c r="BD18" s="168"/>
    </row>
    <row r="19" spans="1:56" ht="39.950000000000003" customHeight="1" x14ac:dyDescent="0.4">
      <c r="A19" s="71"/>
      <c r="B19" s="85">
        <f t="shared" si="2"/>
        <v>6</v>
      </c>
      <c r="C19" s="186"/>
      <c r="D19" s="187"/>
      <c r="E19" s="188"/>
      <c r="F19" s="189"/>
      <c r="G19" s="190"/>
      <c r="H19" s="191"/>
      <c r="I19" s="191"/>
      <c r="J19" s="191"/>
      <c r="K19" s="192"/>
      <c r="L19" s="193"/>
      <c r="M19" s="194"/>
      <c r="N19" s="194"/>
      <c r="O19" s="19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6">
        <f t="shared" si="3"/>
        <v>0</v>
      </c>
      <c r="AV19" s="197"/>
      <c r="AW19" s="198">
        <f t="shared" si="1"/>
        <v>0</v>
      </c>
      <c r="AX19" s="199"/>
      <c r="AY19" s="166"/>
      <c r="AZ19" s="167"/>
      <c r="BA19" s="167"/>
      <c r="BB19" s="167"/>
      <c r="BC19" s="167"/>
      <c r="BD19" s="168"/>
    </row>
    <row r="20" spans="1:56" ht="39.950000000000003" customHeight="1" x14ac:dyDescent="0.4">
      <c r="A20" s="71"/>
      <c r="B20" s="85">
        <f t="shared" si="2"/>
        <v>7</v>
      </c>
      <c r="C20" s="186"/>
      <c r="D20" s="187"/>
      <c r="E20" s="188"/>
      <c r="F20" s="189"/>
      <c r="G20" s="190"/>
      <c r="H20" s="191"/>
      <c r="I20" s="191"/>
      <c r="J20" s="191"/>
      <c r="K20" s="192"/>
      <c r="L20" s="193"/>
      <c r="M20" s="194"/>
      <c r="N20" s="194"/>
      <c r="O20" s="19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6">
        <f>IF($AZ$3="４週",SUM(P20:AQ20),IF($AZ$3="暦月",SUM(P20:AT20),""))</f>
        <v>0</v>
      </c>
      <c r="AV20" s="197"/>
      <c r="AW20" s="198">
        <f t="shared" si="1"/>
        <v>0</v>
      </c>
      <c r="AX20" s="199"/>
      <c r="AY20" s="166"/>
      <c r="AZ20" s="167"/>
      <c r="BA20" s="167"/>
      <c r="BB20" s="167"/>
      <c r="BC20" s="167"/>
      <c r="BD20" s="168"/>
    </row>
    <row r="21" spans="1:56" ht="39.950000000000003" customHeight="1" x14ac:dyDescent="0.4">
      <c r="A21" s="71"/>
      <c r="B21" s="85">
        <f t="shared" si="2"/>
        <v>8</v>
      </c>
      <c r="C21" s="186"/>
      <c r="D21" s="187"/>
      <c r="E21" s="188"/>
      <c r="F21" s="189"/>
      <c r="G21" s="190"/>
      <c r="H21" s="191"/>
      <c r="I21" s="191"/>
      <c r="J21" s="191"/>
      <c r="K21" s="192"/>
      <c r="L21" s="193"/>
      <c r="M21" s="194"/>
      <c r="N21" s="194"/>
      <c r="O21" s="19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6">
        <f t="shared" si="3"/>
        <v>0</v>
      </c>
      <c r="AV21" s="197"/>
      <c r="AW21" s="198">
        <f t="shared" si="1"/>
        <v>0</v>
      </c>
      <c r="AX21" s="199"/>
      <c r="AY21" s="166"/>
      <c r="AZ21" s="167"/>
      <c r="BA21" s="167"/>
      <c r="BB21" s="167"/>
      <c r="BC21" s="167"/>
      <c r="BD21" s="168"/>
    </row>
    <row r="22" spans="1:56" ht="39.950000000000003" customHeight="1" x14ac:dyDescent="0.4">
      <c r="A22" s="71"/>
      <c r="B22" s="85">
        <f t="shared" si="2"/>
        <v>9</v>
      </c>
      <c r="C22" s="186"/>
      <c r="D22" s="187"/>
      <c r="E22" s="188"/>
      <c r="F22" s="189"/>
      <c r="G22" s="190"/>
      <c r="H22" s="191"/>
      <c r="I22" s="191"/>
      <c r="J22" s="191"/>
      <c r="K22" s="192"/>
      <c r="L22" s="193"/>
      <c r="M22" s="194"/>
      <c r="N22" s="194"/>
      <c r="O22" s="19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6">
        <f t="shared" si="3"/>
        <v>0</v>
      </c>
      <c r="AV22" s="197"/>
      <c r="AW22" s="198">
        <f t="shared" si="1"/>
        <v>0</v>
      </c>
      <c r="AX22" s="199"/>
      <c r="AY22" s="166"/>
      <c r="AZ22" s="167"/>
      <c r="BA22" s="167"/>
      <c r="BB22" s="167"/>
      <c r="BC22" s="167"/>
      <c r="BD22" s="168"/>
    </row>
    <row r="23" spans="1:56" ht="39.950000000000003" customHeight="1" x14ac:dyDescent="0.4">
      <c r="A23" s="71"/>
      <c r="B23" s="85">
        <f t="shared" si="2"/>
        <v>10</v>
      </c>
      <c r="C23" s="186"/>
      <c r="D23" s="187"/>
      <c r="E23" s="188"/>
      <c r="F23" s="189"/>
      <c r="G23" s="190"/>
      <c r="H23" s="191"/>
      <c r="I23" s="191"/>
      <c r="J23" s="191"/>
      <c r="K23" s="192"/>
      <c r="L23" s="193"/>
      <c r="M23" s="194"/>
      <c r="N23" s="194"/>
      <c r="O23" s="19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6">
        <f t="shared" si="3"/>
        <v>0</v>
      </c>
      <c r="AV23" s="197"/>
      <c r="AW23" s="198">
        <f t="shared" si="1"/>
        <v>0</v>
      </c>
      <c r="AX23" s="199"/>
      <c r="AY23" s="166"/>
      <c r="AZ23" s="167"/>
      <c r="BA23" s="167"/>
      <c r="BB23" s="167"/>
      <c r="BC23" s="167"/>
      <c r="BD23" s="168"/>
    </row>
    <row r="24" spans="1:56" ht="39.950000000000003" customHeight="1" x14ac:dyDescent="0.4">
      <c r="A24" s="71"/>
      <c r="B24" s="85">
        <f t="shared" si="2"/>
        <v>11</v>
      </c>
      <c r="C24" s="186"/>
      <c r="D24" s="187"/>
      <c r="E24" s="188"/>
      <c r="F24" s="189"/>
      <c r="G24" s="190"/>
      <c r="H24" s="191"/>
      <c r="I24" s="191"/>
      <c r="J24" s="191"/>
      <c r="K24" s="192"/>
      <c r="L24" s="193"/>
      <c r="M24" s="194"/>
      <c r="N24" s="194"/>
      <c r="O24" s="19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6">
        <f t="shared" si="3"/>
        <v>0</v>
      </c>
      <c r="AV24" s="197"/>
      <c r="AW24" s="198">
        <f t="shared" si="1"/>
        <v>0</v>
      </c>
      <c r="AX24" s="199"/>
      <c r="AY24" s="166"/>
      <c r="AZ24" s="167"/>
      <c r="BA24" s="167"/>
      <c r="BB24" s="167"/>
      <c r="BC24" s="167"/>
      <c r="BD24" s="168"/>
    </row>
    <row r="25" spans="1:56" ht="39.950000000000003" customHeight="1" x14ac:dyDescent="0.4">
      <c r="A25" s="71"/>
      <c r="B25" s="85">
        <f t="shared" si="2"/>
        <v>12</v>
      </c>
      <c r="C25" s="186"/>
      <c r="D25" s="187"/>
      <c r="E25" s="188"/>
      <c r="F25" s="189"/>
      <c r="G25" s="190"/>
      <c r="H25" s="191"/>
      <c r="I25" s="191"/>
      <c r="J25" s="191"/>
      <c r="K25" s="192"/>
      <c r="L25" s="193"/>
      <c r="M25" s="194"/>
      <c r="N25" s="194"/>
      <c r="O25" s="19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6">
        <f t="shared" si="3"/>
        <v>0</v>
      </c>
      <c r="AV25" s="197"/>
      <c r="AW25" s="198">
        <f t="shared" si="1"/>
        <v>0</v>
      </c>
      <c r="AX25" s="199"/>
      <c r="AY25" s="166"/>
      <c r="AZ25" s="167"/>
      <c r="BA25" s="167"/>
      <c r="BB25" s="167"/>
      <c r="BC25" s="167"/>
      <c r="BD25" s="168"/>
    </row>
    <row r="26" spans="1:56" ht="39.950000000000003" customHeight="1" x14ac:dyDescent="0.4">
      <c r="A26" s="71"/>
      <c r="B26" s="85">
        <f t="shared" si="2"/>
        <v>13</v>
      </c>
      <c r="C26" s="186"/>
      <c r="D26" s="187"/>
      <c r="E26" s="188"/>
      <c r="F26" s="189"/>
      <c r="G26" s="190"/>
      <c r="H26" s="191"/>
      <c r="I26" s="191"/>
      <c r="J26" s="191"/>
      <c r="K26" s="192"/>
      <c r="L26" s="193"/>
      <c r="M26" s="194"/>
      <c r="N26" s="194"/>
      <c r="O26" s="19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6">
        <f t="shared" si="3"/>
        <v>0</v>
      </c>
      <c r="AV26" s="197"/>
      <c r="AW26" s="198">
        <f t="shared" si="1"/>
        <v>0</v>
      </c>
      <c r="AX26" s="199"/>
      <c r="AY26" s="166"/>
      <c r="AZ26" s="167"/>
      <c r="BA26" s="167"/>
      <c r="BB26" s="167"/>
      <c r="BC26" s="167"/>
      <c r="BD26" s="168"/>
    </row>
    <row r="27" spans="1:56" ht="39.950000000000003" customHeight="1" x14ac:dyDescent="0.4">
      <c r="A27" s="71"/>
      <c r="B27" s="85">
        <f t="shared" si="2"/>
        <v>14</v>
      </c>
      <c r="C27" s="186"/>
      <c r="D27" s="187"/>
      <c r="E27" s="188"/>
      <c r="F27" s="189"/>
      <c r="G27" s="190"/>
      <c r="H27" s="191"/>
      <c r="I27" s="191"/>
      <c r="J27" s="191"/>
      <c r="K27" s="192"/>
      <c r="L27" s="193"/>
      <c r="M27" s="194"/>
      <c r="N27" s="194"/>
      <c r="O27" s="19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6">
        <f t="shared" si="3"/>
        <v>0</v>
      </c>
      <c r="AV27" s="197"/>
      <c r="AW27" s="198">
        <f t="shared" si="1"/>
        <v>0</v>
      </c>
      <c r="AX27" s="199"/>
      <c r="AY27" s="166"/>
      <c r="AZ27" s="167"/>
      <c r="BA27" s="167"/>
      <c r="BB27" s="167"/>
      <c r="BC27" s="167"/>
      <c r="BD27" s="168"/>
    </row>
    <row r="28" spans="1:56" ht="39.950000000000003" customHeight="1" x14ac:dyDescent="0.4">
      <c r="A28" s="71"/>
      <c r="B28" s="85">
        <f t="shared" si="2"/>
        <v>15</v>
      </c>
      <c r="C28" s="186"/>
      <c r="D28" s="187"/>
      <c r="E28" s="188"/>
      <c r="F28" s="189"/>
      <c r="G28" s="190"/>
      <c r="H28" s="191"/>
      <c r="I28" s="191"/>
      <c r="J28" s="191"/>
      <c r="K28" s="192"/>
      <c r="L28" s="193"/>
      <c r="M28" s="194"/>
      <c r="N28" s="194"/>
      <c r="O28" s="19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6">
        <f t="shared" si="3"/>
        <v>0</v>
      </c>
      <c r="AV28" s="197"/>
      <c r="AW28" s="198">
        <f t="shared" si="1"/>
        <v>0</v>
      </c>
      <c r="AX28" s="199"/>
      <c r="AY28" s="166"/>
      <c r="AZ28" s="167"/>
      <c r="BA28" s="167"/>
      <c r="BB28" s="167"/>
      <c r="BC28" s="167"/>
      <c r="BD28" s="168"/>
    </row>
    <row r="29" spans="1:56" ht="39.950000000000003" customHeight="1" x14ac:dyDescent="0.4">
      <c r="A29" s="71"/>
      <c r="B29" s="85">
        <f t="shared" si="2"/>
        <v>16</v>
      </c>
      <c r="C29" s="186"/>
      <c r="D29" s="187"/>
      <c r="E29" s="188"/>
      <c r="F29" s="189"/>
      <c r="G29" s="190"/>
      <c r="H29" s="191"/>
      <c r="I29" s="191"/>
      <c r="J29" s="191"/>
      <c r="K29" s="192"/>
      <c r="L29" s="193"/>
      <c r="M29" s="194"/>
      <c r="N29" s="194"/>
      <c r="O29" s="19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6">
        <f t="shared" si="3"/>
        <v>0</v>
      </c>
      <c r="AV29" s="197"/>
      <c r="AW29" s="198">
        <f t="shared" si="1"/>
        <v>0</v>
      </c>
      <c r="AX29" s="199"/>
      <c r="AY29" s="166"/>
      <c r="AZ29" s="167"/>
      <c r="BA29" s="167"/>
      <c r="BB29" s="167"/>
      <c r="BC29" s="167"/>
      <c r="BD29" s="168"/>
    </row>
    <row r="30" spans="1:56" ht="39.950000000000003" customHeight="1" x14ac:dyDescent="0.4">
      <c r="A30" s="71"/>
      <c r="B30" s="85">
        <f t="shared" si="2"/>
        <v>17</v>
      </c>
      <c r="C30" s="186"/>
      <c r="D30" s="187"/>
      <c r="E30" s="188"/>
      <c r="F30" s="189"/>
      <c r="G30" s="190"/>
      <c r="H30" s="191"/>
      <c r="I30" s="191"/>
      <c r="J30" s="191"/>
      <c r="K30" s="192"/>
      <c r="L30" s="193"/>
      <c r="M30" s="194"/>
      <c r="N30" s="194"/>
      <c r="O30" s="19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6">
        <f t="shared" si="3"/>
        <v>0</v>
      </c>
      <c r="AV30" s="197"/>
      <c r="AW30" s="198">
        <f t="shared" si="1"/>
        <v>0</v>
      </c>
      <c r="AX30" s="199"/>
      <c r="AY30" s="166"/>
      <c r="AZ30" s="167"/>
      <c r="BA30" s="167"/>
      <c r="BB30" s="167"/>
      <c r="BC30" s="167"/>
      <c r="BD30" s="168"/>
    </row>
    <row r="31" spans="1:56" ht="39.950000000000003" customHeight="1" thickBot="1" x14ac:dyDescent="0.45">
      <c r="A31" s="71"/>
      <c r="B31" s="86">
        <f t="shared" si="2"/>
        <v>18</v>
      </c>
      <c r="C31" s="169"/>
      <c r="D31" s="170"/>
      <c r="E31" s="171"/>
      <c r="F31" s="172"/>
      <c r="G31" s="173"/>
      <c r="H31" s="174"/>
      <c r="I31" s="174"/>
      <c r="J31" s="174"/>
      <c r="K31" s="175"/>
      <c r="L31" s="176"/>
      <c r="M31" s="177"/>
      <c r="N31" s="177"/>
      <c r="O31" s="178"/>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79">
        <f t="shared" si="3"/>
        <v>0</v>
      </c>
      <c r="AV31" s="180"/>
      <c r="AW31" s="181">
        <f t="shared" si="1"/>
        <v>0</v>
      </c>
      <c r="AX31" s="182"/>
      <c r="AY31" s="183"/>
      <c r="AZ31" s="184"/>
      <c r="BA31" s="184"/>
      <c r="BB31" s="184"/>
      <c r="BC31" s="184"/>
      <c r="BD31" s="18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x14ac:dyDescent="0.4">
      <c r="A33" s="71"/>
      <c r="B33" s="97"/>
      <c r="C33" s="97"/>
      <c r="D33" s="97"/>
      <c r="E33" s="97"/>
      <c r="F33" s="97"/>
      <c r="G33" s="97"/>
      <c r="H33" s="97"/>
      <c r="I33" s="97"/>
      <c r="J33" s="97"/>
      <c r="K33" s="97"/>
      <c r="L33" s="98"/>
      <c r="M33" s="97"/>
      <c r="N33" s="97"/>
      <c r="O33" s="97"/>
      <c r="P33" s="97"/>
      <c r="Q33" s="97"/>
      <c r="R33" s="97"/>
      <c r="S33" s="97"/>
      <c r="T33" s="97" t="s">
        <v>69</v>
      </c>
      <c r="U33" s="97"/>
      <c r="V33" s="97"/>
      <c r="W33" s="97"/>
      <c r="X33" s="97"/>
      <c r="Y33" s="97"/>
      <c r="Z33" s="99"/>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54" t="s">
        <v>140</v>
      </c>
      <c r="D34" s="154"/>
      <c r="E34" s="154"/>
      <c r="F34" s="154"/>
      <c r="G34" s="154"/>
      <c r="H34" s="154"/>
      <c r="I34" s="97"/>
      <c r="J34" s="159"/>
      <c r="K34" s="159"/>
      <c r="L34" s="159"/>
      <c r="M34" s="159"/>
      <c r="N34" s="67" t="s">
        <v>139</v>
      </c>
      <c r="O34" s="67" t="s">
        <v>139</v>
      </c>
      <c r="P34" s="95"/>
      <c r="Q34" s="95"/>
      <c r="R34" s="97"/>
      <c r="S34" s="97"/>
      <c r="T34" s="163" t="s">
        <v>7</v>
      </c>
      <c r="U34" s="165"/>
      <c r="V34" s="163" t="s">
        <v>8</v>
      </c>
      <c r="W34" s="164"/>
      <c r="X34" s="164"/>
      <c r="Y34" s="165"/>
      <c r="Z34" s="9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c r="F35" s="154"/>
      <c r="G35" s="154"/>
      <c r="H35" s="154"/>
      <c r="I35" s="97"/>
      <c r="J35" s="154"/>
      <c r="K35" s="154"/>
      <c r="L35" s="154"/>
      <c r="M35" s="154"/>
      <c r="N35" s="67"/>
      <c r="O35" s="67"/>
      <c r="P35" s="95"/>
      <c r="Q35" s="95"/>
      <c r="R35" s="97"/>
      <c r="S35" s="97"/>
      <c r="T35" s="163" t="s">
        <v>3</v>
      </c>
      <c r="U35" s="165"/>
      <c r="V35" s="163" t="s">
        <v>50</v>
      </c>
      <c r="W35" s="164"/>
      <c r="X35" s="164"/>
      <c r="Y35" s="165"/>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c r="D36" s="154"/>
      <c r="E36" s="155"/>
      <c r="F36" s="155"/>
      <c r="G36" s="156"/>
      <c r="H36" s="156"/>
      <c r="I36" s="110"/>
      <c r="J36" s="157"/>
      <c r="K36" s="157"/>
      <c r="L36" s="157"/>
      <c r="M36" s="157"/>
      <c r="N36" s="109"/>
      <c r="O36" s="109"/>
      <c r="P36" s="157"/>
      <c r="Q36" s="157"/>
      <c r="R36" s="97"/>
      <c r="S36" s="97"/>
      <c r="T36" s="163" t="s">
        <v>4</v>
      </c>
      <c r="U36" s="165"/>
      <c r="V36" s="163" t="s">
        <v>51</v>
      </c>
      <c r="W36" s="164"/>
      <c r="X36" s="164"/>
      <c r="Y36" s="165"/>
      <c r="Z36" s="10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c r="D37" s="154"/>
      <c r="E37" s="155"/>
      <c r="F37" s="155"/>
      <c r="G37" s="156"/>
      <c r="H37" s="156"/>
      <c r="I37" s="110"/>
      <c r="J37" s="157"/>
      <c r="K37" s="157"/>
      <c r="L37" s="157"/>
      <c r="M37" s="157"/>
      <c r="N37" s="110"/>
      <c r="O37" s="110"/>
      <c r="P37" s="157"/>
      <c r="Q37" s="157"/>
      <c r="R37" s="97"/>
      <c r="S37" s="97"/>
      <c r="T37" s="163" t="s">
        <v>5</v>
      </c>
      <c r="U37" s="165"/>
      <c r="V37" s="163" t="s">
        <v>52</v>
      </c>
      <c r="W37" s="164"/>
      <c r="X37" s="164"/>
      <c r="Y37" s="165"/>
      <c r="Z37" s="10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c r="D38" s="154"/>
      <c r="E38" s="155"/>
      <c r="F38" s="155"/>
      <c r="G38" s="156"/>
      <c r="H38" s="156"/>
      <c r="I38" s="110"/>
      <c r="J38" s="157"/>
      <c r="K38" s="157"/>
      <c r="L38" s="158"/>
      <c r="M38" s="158"/>
      <c r="N38" s="110"/>
      <c r="O38" s="110"/>
      <c r="P38" s="155"/>
      <c r="Q38" s="155"/>
      <c r="R38" s="97"/>
      <c r="S38" s="97"/>
      <c r="T38" s="163" t="s">
        <v>6</v>
      </c>
      <c r="U38" s="165"/>
      <c r="V38" s="163" t="s">
        <v>68</v>
      </c>
      <c r="W38" s="164"/>
      <c r="X38" s="164"/>
      <c r="Y38" s="165"/>
      <c r="Z38" s="10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c r="D39" s="154"/>
      <c r="E39" s="155"/>
      <c r="F39" s="155"/>
      <c r="G39" s="156"/>
      <c r="H39" s="156"/>
      <c r="I39" s="110"/>
      <c r="J39" s="157"/>
      <c r="K39" s="157"/>
      <c r="L39" s="158"/>
      <c r="M39" s="158"/>
      <c r="N39" s="110"/>
      <c r="O39" s="110"/>
      <c r="P39" s="155"/>
      <c r="Q39" s="155"/>
      <c r="R39" s="97"/>
      <c r="S39" s="97"/>
      <c r="T39" s="97"/>
      <c r="U39" s="160"/>
      <c r="V39" s="160"/>
      <c r="W39" s="161"/>
      <c r="X39" s="161"/>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c r="D40" s="154"/>
      <c r="E40" s="155"/>
      <c r="F40" s="155"/>
      <c r="G40" s="156"/>
      <c r="H40" s="156"/>
      <c r="I40" s="110"/>
      <c r="J40" s="155"/>
      <c r="K40" s="155"/>
      <c r="L40" s="155"/>
      <c r="M40" s="155"/>
      <c r="N40" s="109"/>
      <c r="O40" s="109"/>
      <c r="P40" s="155"/>
      <c r="Q40" s="155"/>
      <c r="R40" s="97"/>
      <c r="S40" s="97"/>
      <c r="T40" s="97"/>
      <c r="U40" s="160"/>
      <c r="V40" s="160"/>
      <c r="W40" s="161"/>
      <c r="X40" s="161"/>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154" t="s">
        <v>140</v>
      </c>
      <c r="D42" s="154"/>
      <c r="E42" s="154"/>
      <c r="F42" s="154"/>
      <c r="G42" s="154"/>
      <c r="H42" s="154"/>
      <c r="I42" s="97"/>
      <c r="J42" s="159"/>
      <c r="K42" s="159"/>
      <c r="L42" s="159"/>
      <c r="M42" s="159"/>
      <c r="N42" s="67" t="s">
        <v>139</v>
      </c>
      <c r="O42" s="67" t="s">
        <v>139</v>
      </c>
      <c r="P42" s="95"/>
      <c r="Q42" s="95"/>
      <c r="R42" s="97"/>
      <c r="S42" s="97"/>
      <c r="T42" s="97"/>
      <c r="U42" s="100"/>
      <c r="V42" s="99"/>
      <c r="W42" s="99"/>
      <c r="X42" s="99"/>
      <c r="Y42" s="99"/>
      <c r="Z42" s="99"/>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154"/>
      <c r="D43" s="154"/>
      <c r="E43" s="154"/>
      <c r="F43" s="154"/>
      <c r="G43" s="154"/>
      <c r="H43" s="154"/>
      <c r="I43" s="97"/>
      <c r="J43" s="154"/>
      <c r="K43" s="154"/>
      <c r="L43" s="154"/>
      <c r="M43" s="154"/>
      <c r="N43" s="67"/>
      <c r="O43" s="67"/>
      <c r="P43" s="95"/>
      <c r="Q43" s="95"/>
      <c r="R43" s="97"/>
      <c r="S43" s="97"/>
      <c r="T43" s="97"/>
      <c r="U43" s="99"/>
      <c r="V43" s="99"/>
      <c r="W43" s="99"/>
      <c r="X43" s="99"/>
      <c r="Y43" s="99"/>
      <c r="Z43" s="99"/>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154"/>
      <c r="D44" s="154"/>
      <c r="E44" s="155"/>
      <c r="F44" s="155"/>
      <c r="G44" s="156"/>
      <c r="H44" s="156"/>
      <c r="I44" s="110"/>
      <c r="J44" s="157"/>
      <c r="K44" s="157"/>
      <c r="L44" s="157"/>
      <c r="M44" s="157"/>
      <c r="N44" s="109"/>
      <c r="O44" s="109"/>
      <c r="P44" s="157"/>
      <c r="Q44" s="157"/>
      <c r="R44" s="97"/>
      <c r="S44" s="97"/>
      <c r="T44" s="97"/>
      <c r="U44" s="99"/>
      <c r="V44" s="99"/>
      <c r="W44" s="99"/>
      <c r="X44" s="99"/>
      <c r="Y44" s="99"/>
      <c r="Z44" s="99"/>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54"/>
      <c r="D45" s="154"/>
      <c r="E45" s="155"/>
      <c r="F45" s="155"/>
      <c r="G45" s="156"/>
      <c r="H45" s="156"/>
      <c r="I45" s="110"/>
      <c r="J45" s="157"/>
      <c r="K45" s="157"/>
      <c r="L45" s="157"/>
      <c r="M45" s="157"/>
      <c r="N45" s="110"/>
      <c r="O45" s="110"/>
      <c r="P45" s="157"/>
      <c r="Q45" s="157"/>
      <c r="R45" s="97"/>
      <c r="S45" s="97"/>
      <c r="T45" s="97"/>
      <c r="U45" s="162"/>
      <c r="V45" s="162"/>
      <c r="W45" s="162"/>
      <c r="X45" s="162"/>
      <c r="Y45" s="141"/>
      <c r="Z45" s="9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154"/>
      <c r="D46" s="154"/>
      <c r="E46" s="155"/>
      <c r="F46" s="155"/>
      <c r="G46" s="156"/>
      <c r="H46" s="156"/>
      <c r="I46" s="110"/>
      <c r="J46" s="157"/>
      <c r="K46" s="157"/>
      <c r="L46" s="157"/>
      <c r="M46" s="157"/>
      <c r="N46" s="110"/>
      <c r="O46" s="110"/>
      <c r="P46" s="157"/>
      <c r="Q46" s="157"/>
      <c r="R46" s="97"/>
      <c r="S46" s="97"/>
      <c r="T46" s="97"/>
      <c r="U46" s="99"/>
      <c r="V46" s="99"/>
      <c r="W46" s="99"/>
      <c r="X46" s="99"/>
      <c r="Y46" s="99"/>
      <c r="Z46" s="99"/>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154"/>
      <c r="D47" s="154"/>
      <c r="E47" s="155"/>
      <c r="F47" s="155"/>
      <c r="G47" s="156"/>
      <c r="H47" s="156"/>
      <c r="I47" s="110"/>
      <c r="J47" s="157"/>
      <c r="K47" s="157"/>
      <c r="L47" s="158"/>
      <c r="M47" s="158"/>
      <c r="N47" s="110"/>
      <c r="O47" s="110"/>
      <c r="P47" s="155"/>
      <c r="Q47" s="155"/>
      <c r="R47" s="97"/>
      <c r="S47" s="97"/>
      <c r="T47" s="97"/>
      <c r="U47" s="97"/>
      <c r="V47" s="106"/>
      <c r="W47" s="107"/>
      <c r="X47" s="107"/>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154"/>
      <c r="D48" s="154"/>
      <c r="E48" s="155"/>
      <c r="F48" s="155"/>
      <c r="G48" s="156"/>
      <c r="H48" s="156"/>
      <c r="I48" s="110"/>
      <c r="J48" s="157"/>
      <c r="K48" s="157"/>
      <c r="L48" s="158"/>
      <c r="M48" s="158"/>
      <c r="N48" s="110"/>
      <c r="O48" s="110"/>
      <c r="P48" s="155"/>
      <c r="Q48" s="155"/>
      <c r="R48" s="97"/>
      <c r="S48" s="97"/>
      <c r="T48" s="97"/>
      <c r="U48" s="97"/>
      <c r="V48" s="106"/>
      <c r="W48" s="107"/>
      <c r="X48" s="107"/>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154"/>
      <c r="D49" s="154"/>
      <c r="E49" s="155"/>
      <c r="F49" s="155"/>
      <c r="G49" s="156"/>
      <c r="H49" s="156"/>
      <c r="I49" s="110"/>
      <c r="J49" s="155"/>
      <c r="K49" s="155"/>
      <c r="L49" s="155"/>
      <c r="M49" s="155"/>
      <c r="N49" s="109"/>
      <c r="O49" s="109"/>
      <c r="P49" s="155"/>
      <c r="Q49" s="155"/>
      <c r="R49" s="97"/>
      <c r="S49" s="97"/>
      <c r="T49" s="97"/>
      <c r="U49" s="97"/>
      <c r="V49" s="106"/>
      <c r="W49" s="107"/>
      <c r="X49" s="107"/>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8"/>
      <c r="M50" s="97"/>
      <c r="N50" s="97"/>
      <c r="O50" s="97"/>
      <c r="P50" s="97"/>
      <c r="Q50" s="97"/>
      <c r="R50" s="97"/>
      <c r="S50" s="97"/>
      <c r="T50" s="97"/>
      <c r="U50" s="97"/>
      <c r="V50" s="106"/>
      <c r="W50" s="107"/>
      <c r="X50" s="107"/>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6"/>
      <c r="W51" s="107"/>
      <c r="X51" s="107"/>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B52" s="5"/>
      <c r="C52" s="2"/>
      <c r="D52" s="2"/>
      <c r="E52" s="1"/>
      <c r="F52" s="1"/>
      <c r="G52" s="1"/>
      <c r="H52" s="1"/>
      <c r="I52" s="1"/>
      <c r="J52" s="1"/>
      <c r="K52" s="1"/>
      <c r="L52" s="1"/>
      <c r="M52" s="1"/>
      <c r="N52" s="1"/>
      <c r="O52" s="1"/>
      <c r="P52" s="1"/>
      <c r="Q52" s="1"/>
      <c r="R52" s="1"/>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1"/>
      <c r="C53" s="2"/>
      <c r="D53" s="2"/>
      <c r="E53" s="1"/>
      <c r="F53" s="1"/>
      <c r="G53" s="1"/>
      <c r="H53" s="1"/>
      <c r="I53" s="1"/>
      <c r="J53" s="1"/>
      <c r="K53" s="1"/>
      <c r="L53" s="1"/>
      <c r="M53" s="1"/>
      <c r="N53" s="1"/>
      <c r="O53" s="1"/>
      <c r="P53" s="1"/>
      <c r="Q53" s="1"/>
      <c r="R53" s="1"/>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1"/>
      <c r="C54" s="1"/>
      <c r="D54" s="2"/>
      <c r="E54" s="1"/>
      <c r="F54" s="1"/>
      <c r="G54" s="1"/>
      <c r="H54" s="1"/>
      <c r="I54" s="1"/>
      <c r="J54" s="1"/>
      <c r="K54" s="1"/>
      <c r="L54" s="1"/>
      <c r="M54" s="1"/>
      <c r="N54" s="1"/>
      <c r="O54" s="1"/>
      <c r="P54" s="1"/>
      <c r="Q54" s="1"/>
      <c r="R54" s="1"/>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1"/>
      <c r="C55" s="2"/>
      <c r="D55" s="2"/>
      <c r="E55" s="1"/>
      <c r="F55" s="1"/>
      <c r="G55" s="1"/>
      <c r="H55" s="1"/>
      <c r="I55" s="1"/>
      <c r="J55" s="1"/>
      <c r="K55" s="1"/>
      <c r="L55" s="1"/>
      <c r="M55" s="1"/>
      <c r="N55" s="1"/>
      <c r="O55" s="1"/>
      <c r="P55" s="1"/>
      <c r="Q55" s="1"/>
      <c r="R55" s="1"/>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48">
    <mergeCell ref="AV5:AW5"/>
    <mergeCell ref="AZ5:BA5"/>
    <mergeCell ref="AZ7:BA7"/>
    <mergeCell ref="AM1:BA1"/>
    <mergeCell ref="U2:V2"/>
    <mergeCell ref="X2:Y2"/>
    <mergeCell ref="AB2:AC2"/>
    <mergeCell ref="AZ3:BC3"/>
    <mergeCell ref="AZ4:BC4"/>
    <mergeCell ref="AZ6:BA6"/>
    <mergeCell ref="AM2:AP2"/>
    <mergeCell ref="AQ2:AV2"/>
    <mergeCell ref="AW2:BA2"/>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P44:Q44"/>
    <mergeCell ref="C45:D45"/>
    <mergeCell ref="E45:F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G45:H45"/>
    <mergeCell ref="J45:K45"/>
    <mergeCell ref="L45:M45"/>
    <mergeCell ref="P45:Q45"/>
    <mergeCell ref="C42:D43"/>
    <mergeCell ref="E42:H42"/>
    <mergeCell ref="J42:M42"/>
    <mergeCell ref="E43:F43"/>
    <mergeCell ref="G43:H43"/>
    <mergeCell ref="J43:K43"/>
    <mergeCell ref="L43:M43"/>
    <mergeCell ref="C44:D44"/>
    <mergeCell ref="E44:F44"/>
    <mergeCell ref="G44:H44"/>
    <mergeCell ref="J44:K44"/>
    <mergeCell ref="L44:M44"/>
    <mergeCell ref="C46:D46"/>
    <mergeCell ref="E46:F46"/>
    <mergeCell ref="G46:H46"/>
    <mergeCell ref="J46:K46"/>
    <mergeCell ref="L46:M46"/>
    <mergeCell ref="P46:Q46"/>
    <mergeCell ref="C47:D47"/>
    <mergeCell ref="E47:F47"/>
    <mergeCell ref="G47:H47"/>
    <mergeCell ref="J47:K47"/>
    <mergeCell ref="L47:M47"/>
    <mergeCell ref="P47:Q47"/>
    <mergeCell ref="C48:D48"/>
    <mergeCell ref="E48:F48"/>
    <mergeCell ref="G48:H48"/>
    <mergeCell ref="J48:K48"/>
    <mergeCell ref="L48:M48"/>
    <mergeCell ref="P48:Q48"/>
    <mergeCell ref="C49:D49"/>
    <mergeCell ref="E49:F49"/>
    <mergeCell ref="G49:H49"/>
    <mergeCell ref="J49:K49"/>
    <mergeCell ref="L49:M49"/>
    <mergeCell ref="P49:Q49"/>
  </mergeCells>
  <phoneticPr fontId="1"/>
  <conditionalFormatting sqref="P14:AX31">
    <cfRule type="expression" dxfId="16" priority="10">
      <formula>INDIRECT(ADDRESS(ROW(),COLUMN()))=TRUNC(INDIRECT(ADDRESS(ROW(),COLUMN())))</formula>
    </cfRule>
  </conditionalFormatting>
  <conditionalFormatting sqref="E40:Q40 I36:Q39">
    <cfRule type="expression" dxfId="15" priority="6">
      <formula>INDIRECT(ADDRESS(ROW(),COLUMN()))=TRUNC(INDIRECT(ADDRESS(ROW(),COLUMN())))</formula>
    </cfRule>
  </conditionalFormatting>
  <conditionalFormatting sqref="E49:Q49 I46:Q48">
    <cfRule type="expression" dxfId="14" priority="2">
      <formula>INDIRECT(ADDRESS(ROW(),COLUMN()))=TRUNC(INDIRECT(ADDRESS(ROW(),COLUMN())))</formula>
    </cfRule>
  </conditionalFormatting>
  <conditionalFormatting sqref="E36:H39">
    <cfRule type="expression" dxfId="13" priority="5">
      <formula>INDIRECT(ADDRESS(ROW(),COLUMN()))=TRUNC(INDIRECT(ADDRESS(ROW(),COLUMN())))</formula>
    </cfRule>
  </conditionalFormatting>
  <conditionalFormatting sqref="I44:Q45">
    <cfRule type="expression" dxfId="12" priority="4">
      <formula>INDIRECT(ADDRESS(ROW(),COLUMN()))=TRUNC(INDIRECT(ADDRESS(ROW(),COLUMN())))</formula>
    </cfRule>
  </conditionalFormatting>
  <conditionalFormatting sqref="E44:H45">
    <cfRule type="expression" dxfId="11" priority="3">
      <formula>INDIRECT(ADDRESS(ROW(),COLUMN()))=TRUNC(INDIRECT(ADDRESS(ROW(),COLUMN())))</formula>
    </cfRule>
  </conditionalFormatting>
  <conditionalFormatting sqref="E46:H48">
    <cfRule type="expression" dxfId="10"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62BD8383-C6D6-406C-8182-0CBA55F2915C}"/>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zoomScale="55" zoomScaleNormal="55" zoomScaleSheetLayoutView="75" workbookViewId="0">
      <selection activeCell="AZ3" sqref="AZ3:BC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53" t="s">
        <v>136</v>
      </c>
      <c r="AN1" s="253"/>
      <c r="AO1" s="253"/>
      <c r="AP1" s="253"/>
      <c r="AQ1" s="253"/>
      <c r="AR1" s="253"/>
      <c r="AS1" s="253"/>
      <c r="AT1" s="253"/>
      <c r="AU1" s="253"/>
      <c r="AV1" s="253"/>
      <c r="AW1" s="253"/>
      <c r="AX1" s="253"/>
      <c r="AY1" s="253"/>
      <c r="AZ1" s="253"/>
      <c r="BA1" s="25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54">
        <v>6</v>
      </c>
      <c r="V2" s="254"/>
      <c r="W2" s="39" t="s">
        <v>16</v>
      </c>
      <c r="X2" s="255">
        <f>IF(U2=0,"",YEAR(DATE(2018+U2,1,1)))</f>
        <v>2024</v>
      </c>
      <c r="Y2" s="255"/>
      <c r="Z2" s="41" t="s">
        <v>20</v>
      </c>
      <c r="AA2" s="41" t="s">
        <v>21</v>
      </c>
      <c r="AB2" s="254">
        <v>12</v>
      </c>
      <c r="AC2" s="254"/>
      <c r="AD2" s="41" t="s">
        <v>22</v>
      </c>
      <c r="AE2" s="41"/>
      <c r="AF2" s="41"/>
      <c r="AG2" s="41"/>
      <c r="AH2" s="41"/>
      <c r="AI2" s="41"/>
      <c r="AJ2" s="40"/>
      <c r="AK2" s="39" t="s">
        <v>17</v>
      </c>
      <c r="AL2" s="39" t="s">
        <v>16</v>
      </c>
      <c r="AM2" s="253" t="s">
        <v>137</v>
      </c>
      <c r="AN2" s="258"/>
      <c r="AO2" s="258"/>
      <c r="AP2" s="258"/>
      <c r="AQ2" s="254"/>
      <c r="AR2" s="259"/>
      <c r="AS2" s="259"/>
      <c r="AT2" s="259"/>
      <c r="AU2" s="259"/>
      <c r="AV2" s="259"/>
      <c r="AW2" s="253" t="s">
        <v>138</v>
      </c>
      <c r="AX2" s="258"/>
      <c r="AY2" s="258"/>
      <c r="AZ2" s="258"/>
      <c r="BA2" s="25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6" t="s">
        <v>144</v>
      </c>
      <c r="BA3" s="256"/>
      <c r="BB3" s="256"/>
      <c r="BC3" s="25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256" t="s">
        <v>91</v>
      </c>
      <c r="BA4" s="256"/>
      <c r="BB4" s="256"/>
      <c r="BC4" s="25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7">
        <v>40</v>
      </c>
      <c r="AW5" s="248"/>
      <c r="AX5" s="61" t="s">
        <v>23</v>
      </c>
      <c r="AY5" s="60"/>
      <c r="AZ5" s="247">
        <v>160</v>
      </c>
      <c r="BA5" s="248"/>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c r="AR6" s="60"/>
      <c r="AS6" s="151"/>
      <c r="AT6" s="151"/>
      <c r="AU6" s="151"/>
      <c r="AV6" s="60"/>
      <c r="AW6" s="60"/>
      <c r="AX6" s="152"/>
      <c r="AY6" s="60"/>
      <c r="AZ6" s="257" t="s">
        <v>139</v>
      </c>
      <c r="BA6" s="257"/>
      <c r="BB6" s="153" t="s">
        <v>140</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31</v>
      </c>
      <c r="BA7" s="25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30" t="s">
        <v>26</v>
      </c>
      <c r="C9" s="233" t="s">
        <v>117</v>
      </c>
      <c r="D9" s="234"/>
      <c r="E9" s="239" t="s">
        <v>118</v>
      </c>
      <c r="F9" s="234"/>
      <c r="G9" s="239" t="s">
        <v>119</v>
      </c>
      <c r="H9" s="233"/>
      <c r="I9" s="233"/>
      <c r="J9" s="233"/>
      <c r="K9" s="234"/>
      <c r="L9" s="239" t="s">
        <v>120</v>
      </c>
      <c r="M9" s="233"/>
      <c r="N9" s="233"/>
      <c r="O9" s="242"/>
      <c r="P9" s="245" t="s">
        <v>121</v>
      </c>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17" t="str">
        <f>IF(AZ3="４週","(10)1～4週目の勤務時間数合計","(10)1か月の勤務時間数合計")</f>
        <v>(10)1か月の勤務時間数合計</v>
      </c>
      <c r="AV9" s="218"/>
      <c r="AW9" s="217" t="s">
        <v>122</v>
      </c>
      <c r="AX9" s="218"/>
      <c r="AY9" s="225" t="s">
        <v>123</v>
      </c>
      <c r="AZ9" s="225"/>
      <c r="BA9" s="225"/>
      <c r="BB9" s="225"/>
      <c r="BC9" s="225"/>
      <c r="BD9" s="225"/>
    </row>
    <row r="10" spans="1:57" ht="20.25" customHeight="1" thickBot="1" x14ac:dyDescent="0.45">
      <c r="A10" s="71"/>
      <c r="B10" s="231"/>
      <c r="C10" s="235"/>
      <c r="D10" s="236"/>
      <c r="E10" s="240"/>
      <c r="F10" s="236"/>
      <c r="G10" s="240"/>
      <c r="H10" s="235"/>
      <c r="I10" s="235"/>
      <c r="J10" s="235"/>
      <c r="K10" s="236"/>
      <c r="L10" s="240"/>
      <c r="M10" s="235"/>
      <c r="N10" s="235"/>
      <c r="O10" s="243"/>
      <c r="P10" s="227" t="s">
        <v>10</v>
      </c>
      <c r="Q10" s="228"/>
      <c r="R10" s="228"/>
      <c r="S10" s="228"/>
      <c r="T10" s="228"/>
      <c r="U10" s="228"/>
      <c r="V10" s="229"/>
      <c r="W10" s="227" t="s">
        <v>11</v>
      </c>
      <c r="X10" s="228"/>
      <c r="Y10" s="228"/>
      <c r="Z10" s="228"/>
      <c r="AA10" s="228"/>
      <c r="AB10" s="228"/>
      <c r="AC10" s="229"/>
      <c r="AD10" s="227" t="s">
        <v>12</v>
      </c>
      <c r="AE10" s="228"/>
      <c r="AF10" s="228"/>
      <c r="AG10" s="228"/>
      <c r="AH10" s="228"/>
      <c r="AI10" s="228"/>
      <c r="AJ10" s="229"/>
      <c r="AK10" s="227" t="s">
        <v>13</v>
      </c>
      <c r="AL10" s="228"/>
      <c r="AM10" s="228"/>
      <c r="AN10" s="228"/>
      <c r="AO10" s="228"/>
      <c r="AP10" s="228"/>
      <c r="AQ10" s="229"/>
      <c r="AR10" s="227" t="s">
        <v>14</v>
      </c>
      <c r="AS10" s="228"/>
      <c r="AT10" s="229"/>
      <c r="AU10" s="219"/>
      <c r="AV10" s="220"/>
      <c r="AW10" s="219"/>
      <c r="AX10" s="220"/>
      <c r="AY10" s="225"/>
      <c r="AZ10" s="225"/>
      <c r="BA10" s="225"/>
      <c r="BB10" s="225"/>
      <c r="BC10" s="225"/>
      <c r="BD10" s="225"/>
    </row>
    <row r="11" spans="1:57" ht="20.25" customHeight="1" thickBot="1" x14ac:dyDescent="0.45">
      <c r="A11" s="71"/>
      <c r="B11" s="231"/>
      <c r="C11" s="235"/>
      <c r="D11" s="236"/>
      <c r="E11" s="240"/>
      <c r="F11" s="236"/>
      <c r="G11" s="240"/>
      <c r="H11" s="235"/>
      <c r="I11" s="235"/>
      <c r="J11" s="235"/>
      <c r="K11" s="236"/>
      <c r="L11" s="240"/>
      <c r="M11" s="235"/>
      <c r="N11" s="235"/>
      <c r="O11" s="24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93">
        <f>IF(AZ3="暦月",IF(DAY(DATE($X$2,$AB$2,31))=31,31,""),"")</f>
        <v>31</v>
      </c>
      <c r="AU11" s="219"/>
      <c r="AV11" s="220"/>
      <c r="AW11" s="219"/>
      <c r="AX11" s="220"/>
      <c r="AY11" s="225"/>
      <c r="AZ11" s="225"/>
      <c r="BA11" s="225"/>
      <c r="BB11" s="225"/>
      <c r="BC11" s="225"/>
      <c r="BD11" s="225"/>
    </row>
    <row r="12" spans="1:57" ht="20.25" hidden="1" customHeight="1" thickBot="1" x14ac:dyDescent="0.45">
      <c r="A12" s="71"/>
      <c r="B12" s="231"/>
      <c r="C12" s="235"/>
      <c r="D12" s="236"/>
      <c r="E12" s="240"/>
      <c r="F12" s="236"/>
      <c r="G12" s="240"/>
      <c r="H12" s="235"/>
      <c r="I12" s="235"/>
      <c r="J12" s="235"/>
      <c r="K12" s="236"/>
      <c r="L12" s="240"/>
      <c r="M12" s="235"/>
      <c r="N12" s="235"/>
      <c r="O12" s="243"/>
      <c r="P12" s="87">
        <f>WEEKDAY(DATE($X$2,$AB$2,1))</f>
        <v>1</v>
      </c>
      <c r="Q12" s="88">
        <f>WEEKDAY(DATE($X$2,$AB$2,2))</f>
        <v>2</v>
      </c>
      <c r="R12" s="88">
        <f>WEEKDAY(DATE($X$2,$AB$2,3))</f>
        <v>3</v>
      </c>
      <c r="S12" s="88">
        <f>WEEKDAY(DATE($X$2,$AB$2,4))</f>
        <v>4</v>
      </c>
      <c r="T12" s="88">
        <f>WEEKDAY(DATE($X$2,$AB$2,5))</f>
        <v>5</v>
      </c>
      <c r="U12" s="88">
        <f>WEEKDAY(DATE($X$2,$AB$2,6))</f>
        <v>6</v>
      </c>
      <c r="V12" s="89">
        <f>WEEKDAY(DATE($X$2,$AB$2,7))</f>
        <v>7</v>
      </c>
      <c r="W12" s="87">
        <f>WEEKDAY(DATE($X$2,$AB$2,8))</f>
        <v>1</v>
      </c>
      <c r="X12" s="88">
        <f>WEEKDAY(DATE($X$2,$AB$2,9))</f>
        <v>2</v>
      </c>
      <c r="Y12" s="88">
        <f>WEEKDAY(DATE($X$2,$AB$2,10))</f>
        <v>3</v>
      </c>
      <c r="Z12" s="88">
        <f>WEEKDAY(DATE($X$2,$AB$2,11))</f>
        <v>4</v>
      </c>
      <c r="AA12" s="88">
        <f>WEEKDAY(DATE($X$2,$AB$2,12))</f>
        <v>5</v>
      </c>
      <c r="AB12" s="88">
        <f>WEEKDAY(DATE($X$2,$AB$2,13))</f>
        <v>6</v>
      </c>
      <c r="AC12" s="89">
        <f>WEEKDAY(DATE($X$2,$AB$2,14))</f>
        <v>7</v>
      </c>
      <c r="AD12" s="87">
        <f>WEEKDAY(DATE($X$2,$AB$2,15))</f>
        <v>1</v>
      </c>
      <c r="AE12" s="88">
        <f>WEEKDAY(DATE($X$2,$AB$2,16))</f>
        <v>2</v>
      </c>
      <c r="AF12" s="88">
        <f>WEEKDAY(DATE($X$2,$AB$2,17))</f>
        <v>3</v>
      </c>
      <c r="AG12" s="88">
        <f>WEEKDAY(DATE($X$2,$AB$2,18))</f>
        <v>4</v>
      </c>
      <c r="AH12" s="88">
        <f>WEEKDAY(DATE($X$2,$AB$2,19))</f>
        <v>5</v>
      </c>
      <c r="AI12" s="88">
        <f>WEEKDAY(DATE($X$2,$AB$2,20))</f>
        <v>6</v>
      </c>
      <c r="AJ12" s="89">
        <f>WEEKDAY(DATE($X$2,$AB$2,21))</f>
        <v>7</v>
      </c>
      <c r="AK12" s="87">
        <f>WEEKDAY(DATE($X$2,$AB$2,22))</f>
        <v>1</v>
      </c>
      <c r="AL12" s="88">
        <f>WEEKDAY(DATE($X$2,$AB$2,23))</f>
        <v>2</v>
      </c>
      <c r="AM12" s="88">
        <f>WEEKDAY(DATE($X$2,$AB$2,24))</f>
        <v>3</v>
      </c>
      <c r="AN12" s="88">
        <f>WEEKDAY(DATE($X$2,$AB$2,25))</f>
        <v>4</v>
      </c>
      <c r="AO12" s="88">
        <f>WEEKDAY(DATE($X$2,$AB$2,26))</f>
        <v>5</v>
      </c>
      <c r="AP12" s="88">
        <f>WEEKDAY(DATE($X$2,$AB$2,27))</f>
        <v>6</v>
      </c>
      <c r="AQ12" s="89">
        <f>WEEKDAY(DATE($X$2,$AB$2,28))</f>
        <v>7</v>
      </c>
      <c r="AR12" s="87">
        <f>IF(AR11=29,WEEKDAY(DATE($X$2,$AB$2,29)),0)</f>
        <v>1</v>
      </c>
      <c r="AS12" s="88">
        <f>IF(AS11=30,WEEKDAY(DATE($X$2,$AB$2,30)),0)</f>
        <v>2</v>
      </c>
      <c r="AT12" s="93">
        <f>IF(AT11=31,WEEKDAY(DATE($X$2,$AB$2,31)),0)</f>
        <v>3</v>
      </c>
      <c r="AU12" s="221"/>
      <c r="AV12" s="222"/>
      <c r="AW12" s="221"/>
      <c r="AX12" s="222"/>
      <c r="AY12" s="226"/>
      <c r="AZ12" s="226"/>
      <c r="BA12" s="226"/>
      <c r="BB12" s="226"/>
      <c r="BC12" s="226"/>
      <c r="BD12" s="226"/>
    </row>
    <row r="13" spans="1:57" ht="20.25" customHeight="1" thickBot="1" x14ac:dyDescent="0.45">
      <c r="A13" s="71"/>
      <c r="B13" s="232"/>
      <c r="C13" s="237"/>
      <c r="D13" s="238"/>
      <c r="E13" s="241"/>
      <c r="F13" s="238"/>
      <c r="G13" s="241"/>
      <c r="H13" s="237"/>
      <c r="I13" s="237"/>
      <c r="J13" s="237"/>
      <c r="K13" s="238"/>
      <c r="L13" s="241"/>
      <c r="M13" s="237"/>
      <c r="N13" s="237"/>
      <c r="O13" s="244"/>
      <c r="P13" s="90" t="str">
        <f>IF(P12=1,"日",IF(P12=2,"月",IF(P12=3,"火",IF(P12=4,"水",IF(P12=5,"木",IF(P12=6,"金","土"))))))</f>
        <v>日</v>
      </c>
      <c r="Q13" s="91" t="str">
        <f t="shared" ref="Q13:V13" si="0">IF(Q12=1,"日",IF(Q12=2,"月",IF(Q12=3,"火",IF(Q12=4,"水",IF(Q12=5,"木",IF(Q12=6,"金","土"))))))</f>
        <v>月</v>
      </c>
      <c r="R13" s="91" t="str">
        <f t="shared" si="0"/>
        <v>火</v>
      </c>
      <c r="S13" s="91" t="str">
        <f t="shared" si="0"/>
        <v>水</v>
      </c>
      <c r="T13" s="91" t="str">
        <f t="shared" si="0"/>
        <v>木</v>
      </c>
      <c r="U13" s="91" t="str">
        <f t="shared" si="0"/>
        <v>金</v>
      </c>
      <c r="V13" s="92" t="str">
        <f t="shared" si="0"/>
        <v>土</v>
      </c>
      <c r="W13" s="90" t="str">
        <f t="shared" ref="W13" si="1">IF(W12=1,"日",IF(W12=2,"月",IF(W12=3,"火",IF(W12=4,"水",IF(W12=5,"木",IF(W12=6,"金","土"))))))</f>
        <v>日</v>
      </c>
      <c r="X13" s="91" t="str">
        <f t="shared" ref="X13" si="2">IF(X12=1,"日",IF(X12=2,"月",IF(X12=3,"火",IF(X12=4,"水",IF(X12=5,"木",IF(X12=6,"金","土"))))))</f>
        <v>月</v>
      </c>
      <c r="Y13" s="91" t="str">
        <f t="shared" ref="Y13" si="3">IF(Y12=1,"日",IF(Y12=2,"月",IF(Y12=3,"火",IF(Y12=4,"水",IF(Y12=5,"木",IF(Y12=6,"金","土"))))))</f>
        <v>火</v>
      </c>
      <c r="Z13" s="91" t="str">
        <f t="shared" ref="Z13" si="4">IF(Z12=1,"日",IF(Z12=2,"月",IF(Z12=3,"火",IF(Z12=4,"水",IF(Z12=5,"木",IF(Z12=6,"金","土"))))))</f>
        <v>水</v>
      </c>
      <c r="AA13" s="91" t="str">
        <f t="shared" ref="AA13" si="5">IF(AA12=1,"日",IF(AA12=2,"月",IF(AA12=3,"火",IF(AA12=4,"水",IF(AA12=5,"木",IF(AA12=6,"金","土"))))))</f>
        <v>木</v>
      </c>
      <c r="AB13" s="91" t="str">
        <f t="shared" ref="AB13" si="6">IF(AB12=1,"日",IF(AB12=2,"月",IF(AB12=3,"火",IF(AB12=4,"水",IF(AB12=5,"木",IF(AB12=6,"金","土"))))))</f>
        <v>金</v>
      </c>
      <c r="AC13" s="92" t="str">
        <f t="shared" ref="AC13" si="7">IF(AC12=1,"日",IF(AC12=2,"月",IF(AC12=3,"火",IF(AC12=4,"水",IF(AC12=5,"木",IF(AC12=6,"金","土"))))))</f>
        <v>土</v>
      </c>
      <c r="AD13" s="90" t="str">
        <f t="shared" ref="AD13" si="8">IF(AD12=1,"日",IF(AD12=2,"月",IF(AD12=3,"火",IF(AD12=4,"水",IF(AD12=5,"木",IF(AD12=6,"金","土"))))))</f>
        <v>日</v>
      </c>
      <c r="AE13" s="91" t="str">
        <f t="shared" ref="AE13" si="9">IF(AE12=1,"日",IF(AE12=2,"月",IF(AE12=3,"火",IF(AE12=4,"水",IF(AE12=5,"木",IF(AE12=6,"金","土"))))))</f>
        <v>月</v>
      </c>
      <c r="AF13" s="91" t="str">
        <f t="shared" ref="AF13" si="10">IF(AF12=1,"日",IF(AF12=2,"月",IF(AF12=3,"火",IF(AF12=4,"水",IF(AF12=5,"木",IF(AF12=6,"金","土"))))))</f>
        <v>火</v>
      </c>
      <c r="AG13" s="91" t="str">
        <f t="shared" ref="AG13" si="11">IF(AG12=1,"日",IF(AG12=2,"月",IF(AG12=3,"火",IF(AG12=4,"水",IF(AG12=5,"木",IF(AG12=6,"金","土"))))))</f>
        <v>水</v>
      </c>
      <c r="AH13" s="91" t="str">
        <f t="shared" ref="AH13" si="12">IF(AH12=1,"日",IF(AH12=2,"月",IF(AH12=3,"火",IF(AH12=4,"水",IF(AH12=5,"木",IF(AH12=6,"金","土"))))))</f>
        <v>木</v>
      </c>
      <c r="AI13" s="91" t="str">
        <f t="shared" ref="AI13" si="13">IF(AI12=1,"日",IF(AI12=2,"月",IF(AI12=3,"火",IF(AI12=4,"水",IF(AI12=5,"木",IF(AI12=6,"金","土"))))))</f>
        <v>金</v>
      </c>
      <c r="AJ13" s="92" t="str">
        <f t="shared" ref="AJ13" si="14">IF(AJ12=1,"日",IF(AJ12=2,"月",IF(AJ12=3,"火",IF(AJ12=4,"水",IF(AJ12=5,"木",IF(AJ12=6,"金","土"))))))</f>
        <v>土</v>
      </c>
      <c r="AK13" s="90" t="str">
        <f t="shared" ref="AK13" si="15">IF(AK12=1,"日",IF(AK12=2,"月",IF(AK12=3,"火",IF(AK12=4,"水",IF(AK12=5,"木",IF(AK12=6,"金","土"))))))</f>
        <v>日</v>
      </c>
      <c r="AL13" s="91" t="str">
        <f t="shared" ref="AL13" si="16">IF(AL12=1,"日",IF(AL12=2,"月",IF(AL12=3,"火",IF(AL12=4,"水",IF(AL12=5,"木",IF(AL12=6,"金","土"))))))</f>
        <v>月</v>
      </c>
      <c r="AM13" s="91" t="str">
        <f t="shared" ref="AM13" si="17">IF(AM12=1,"日",IF(AM12=2,"月",IF(AM12=3,"火",IF(AM12=4,"水",IF(AM12=5,"木",IF(AM12=6,"金","土"))))))</f>
        <v>火</v>
      </c>
      <c r="AN13" s="91" t="str">
        <f t="shared" ref="AN13" si="18">IF(AN12=1,"日",IF(AN12=2,"月",IF(AN12=3,"火",IF(AN12=4,"水",IF(AN12=5,"木",IF(AN12=6,"金","土"))))))</f>
        <v>水</v>
      </c>
      <c r="AO13" s="91" t="str">
        <f t="shared" ref="AO13" si="19">IF(AO12=1,"日",IF(AO12=2,"月",IF(AO12=3,"火",IF(AO12=4,"水",IF(AO12=5,"木",IF(AO12=6,"金","土"))))))</f>
        <v>木</v>
      </c>
      <c r="AP13" s="91" t="str">
        <f t="shared" ref="AP13" si="20">IF(AP12=1,"日",IF(AP12=2,"月",IF(AP12=3,"火",IF(AP12=4,"水",IF(AP12=5,"木",IF(AP12=6,"金","土"))))))</f>
        <v>金</v>
      </c>
      <c r="AQ13" s="92" t="str">
        <f t="shared" ref="AQ13" si="21">IF(AQ12=1,"日",IF(AQ12=2,"月",IF(AQ12=3,"火",IF(AQ12=4,"水",IF(AQ12=5,"木",IF(AQ12=6,"金","土"))))))</f>
        <v>土</v>
      </c>
      <c r="AR13" s="91" t="str">
        <f>IF(AR12=1,"日",IF(AR12=2,"月",IF(AR12=3,"火",IF(AR12=4,"水",IF(AR12=5,"木",IF(AR12=6,"金",IF(AR12=0,"","土")))))))</f>
        <v>日</v>
      </c>
      <c r="AS13" s="91" t="str">
        <f>IF(AS12=1,"日",IF(AS12=2,"月",IF(AS12=3,"火",IF(AS12=4,"水",IF(AS12=5,"木",IF(AS12=6,"金",IF(AS12=0,"","土")))))))</f>
        <v>月</v>
      </c>
      <c r="AT13" s="94" t="str">
        <f>IF(AT12=1,"日",IF(AT12=2,"月",IF(AT12=3,"火",IF(AT12=4,"水",IF(AT12=5,"木",IF(AT12=6,"金",IF(AT12=0,"","土")))))))</f>
        <v>火</v>
      </c>
      <c r="AU13" s="223"/>
      <c r="AV13" s="224"/>
      <c r="AW13" s="223"/>
      <c r="AX13" s="224"/>
      <c r="AY13" s="226"/>
      <c r="AZ13" s="226"/>
      <c r="BA13" s="226"/>
      <c r="BB13" s="226"/>
      <c r="BC13" s="226"/>
      <c r="BD13" s="226"/>
    </row>
    <row r="14" spans="1:57" ht="39.950000000000003" customHeight="1" x14ac:dyDescent="0.4">
      <c r="A14" s="71"/>
      <c r="B14" s="84">
        <v>1</v>
      </c>
      <c r="C14" s="186"/>
      <c r="D14" s="187"/>
      <c r="E14" s="205"/>
      <c r="F14" s="206"/>
      <c r="G14" s="207"/>
      <c r="H14" s="208"/>
      <c r="I14" s="208"/>
      <c r="J14" s="208"/>
      <c r="K14" s="209"/>
      <c r="L14" s="210"/>
      <c r="M14" s="211"/>
      <c r="N14" s="211"/>
      <c r="O14" s="21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13">
        <f>IF($AZ$3="４週",SUM(P14:AQ14),IF($AZ$3="暦月",SUM(P14:AT14),""))</f>
        <v>0</v>
      </c>
      <c r="AV14" s="214"/>
      <c r="AW14" s="215">
        <f t="shared" ref="AW14:AW31" si="22">IF($AZ$3="４週",AU14/4,IF($AZ$3="暦月",AU14/($AZ$7/7),""))</f>
        <v>0</v>
      </c>
      <c r="AX14" s="216"/>
      <c r="AY14" s="200"/>
      <c r="AZ14" s="201"/>
      <c r="BA14" s="201"/>
      <c r="BB14" s="201"/>
      <c r="BC14" s="201"/>
      <c r="BD14" s="202"/>
    </row>
    <row r="15" spans="1:57" ht="39.950000000000003" customHeight="1" x14ac:dyDescent="0.4">
      <c r="A15" s="71"/>
      <c r="B15" s="85">
        <f t="shared" ref="B15:B31" si="23">B14+1</f>
        <v>2</v>
      </c>
      <c r="C15" s="186"/>
      <c r="D15" s="187"/>
      <c r="E15" s="188"/>
      <c r="F15" s="189"/>
      <c r="G15" s="190"/>
      <c r="H15" s="191"/>
      <c r="I15" s="191"/>
      <c r="J15" s="191"/>
      <c r="K15" s="192"/>
      <c r="L15" s="193"/>
      <c r="M15" s="194"/>
      <c r="N15" s="194"/>
      <c r="O15" s="19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6">
        <f>IF($AZ$3="４週",SUM(P15:AQ15),IF($AZ$3="暦月",SUM(P15:AT15),""))</f>
        <v>0</v>
      </c>
      <c r="AV15" s="197"/>
      <c r="AW15" s="198">
        <f t="shared" si="22"/>
        <v>0</v>
      </c>
      <c r="AX15" s="199"/>
      <c r="AY15" s="166"/>
      <c r="AZ15" s="167"/>
      <c r="BA15" s="167"/>
      <c r="BB15" s="167"/>
      <c r="BC15" s="167"/>
      <c r="BD15" s="168"/>
    </row>
    <row r="16" spans="1:57" ht="39.950000000000003" customHeight="1" x14ac:dyDescent="0.4">
      <c r="A16" s="71"/>
      <c r="B16" s="85">
        <f t="shared" si="23"/>
        <v>3</v>
      </c>
      <c r="C16" s="186"/>
      <c r="D16" s="187"/>
      <c r="E16" s="188"/>
      <c r="F16" s="189"/>
      <c r="G16" s="190"/>
      <c r="H16" s="191"/>
      <c r="I16" s="191"/>
      <c r="J16" s="191"/>
      <c r="K16" s="192"/>
      <c r="L16" s="193"/>
      <c r="M16" s="194"/>
      <c r="N16" s="194"/>
      <c r="O16" s="19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6">
        <f>IF($AZ$3="４週",SUM(P16:AQ16),IF($AZ$3="暦月",SUM(P16:AT16),""))</f>
        <v>0</v>
      </c>
      <c r="AV16" s="197"/>
      <c r="AW16" s="198">
        <f t="shared" si="22"/>
        <v>0</v>
      </c>
      <c r="AX16" s="199"/>
      <c r="AY16" s="166"/>
      <c r="AZ16" s="167"/>
      <c r="BA16" s="167"/>
      <c r="BB16" s="167"/>
      <c r="BC16" s="167"/>
      <c r="BD16" s="168"/>
    </row>
    <row r="17" spans="1:56" ht="39.950000000000003" customHeight="1" x14ac:dyDescent="0.4">
      <c r="A17" s="71"/>
      <c r="B17" s="85">
        <f t="shared" si="23"/>
        <v>4</v>
      </c>
      <c r="C17" s="186"/>
      <c r="D17" s="187"/>
      <c r="E17" s="188"/>
      <c r="F17" s="189"/>
      <c r="G17" s="190"/>
      <c r="H17" s="191"/>
      <c r="I17" s="191"/>
      <c r="J17" s="191"/>
      <c r="K17" s="192"/>
      <c r="L17" s="193"/>
      <c r="M17" s="194"/>
      <c r="N17" s="194"/>
      <c r="O17" s="19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6">
        <f>IF($AZ$3="４週",SUM(P17:AQ17),IF($AZ$3="暦月",SUM(P17:AT17),""))</f>
        <v>0</v>
      </c>
      <c r="AV17" s="197"/>
      <c r="AW17" s="198">
        <f t="shared" si="22"/>
        <v>0</v>
      </c>
      <c r="AX17" s="199"/>
      <c r="AY17" s="166"/>
      <c r="AZ17" s="167"/>
      <c r="BA17" s="167"/>
      <c r="BB17" s="167"/>
      <c r="BC17" s="167"/>
      <c r="BD17" s="168"/>
    </row>
    <row r="18" spans="1:56" ht="39.950000000000003" customHeight="1" x14ac:dyDescent="0.4">
      <c r="A18" s="71"/>
      <c r="B18" s="85">
        <f t="shared" si="23"/>
        <v>5</v>
      </c>
      <c r="C18" s="186"/>
      <c r="D18" s="187"/>
      <c r="E18" s="188"/>
      <c r="F18" s="189"/>
      <c r="G18" s="190"/>
      <c r="H18" s="191"/>
      <c r="I18" s="191"/>
      <c r="J18" s="191"/>
      <c r="K18" s="192"/>
      <c r="L18" s="193"/>
      <c r="M18" s="194"/>
      <c r="N18" s="194"/>
      <c r="O18" s="19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6">
        <f t="shared" ref="AU18:AU31" si="24">IF($AZ$3="４週",SUM(P18:AQ18),IF($AZ$3="暦月",SUM(P18:AT18),""))</f>
        <v>0</v>
      </c>
      <c r="AV18" s="197"/>
      <c r="AW18" s="198">
        <f t="shared" si="22"/>
        <v>0</v>
      </c>
      <c r="AX18" s="199"/>
      <c r="AY18" s="166"/>
      <c r="AZ18" s="167"/>
      <c r="BA18" s="167"/>
      <c r="BB18" s="167"/>
      <c r="BC18" s="167"/>
      <c r="BD18" s="168"/>
    </row>
    <row r="19" spans="1:56" ht="39.950000000000003" customHeight="1" x14ac:dyDescent="0.4">
      <c r="A19" s="71"/>
      <c r="B19" s="85">
        <f t="shared" si="23"/>
        <v>6</v>
      </c>
      <c r="C19" s="186"/>
      <c r="D19" s="187"/>
      <c r="E19" s="188"/>
      <c r="F19" s="189"/>
      <c r="G19" s="190"/>
      <c r="H19" s="191"/>
      <c r="I19" s="191"/>
      <c r="J19" s="191"/>
      <c r="K19" s="192"/>
      <c r="L19" s="193"/>
      <c r="M19" s="194"/>
      <c r="N19" s="194"/>
      <c r="O19" s="19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6">
        <f t="shared" si="24"/>
        <v>0</v>
      </c>
      <c r="AV19" s="197"/>
      <c r="AW19" s="198">
        <f t="shared" si="22"/>
        <v>0</v>
      </c>
      <c r="AX19" s="199"/>
      <c r="AY19" s="166"/>
      <c r="AZ19" s="167"/>
      <c r="BA19" s="167"/>
      <c r="BB19" s="167"/>
      <c r="BC19" s="167"/>
      <c r="BD19" s="168"/>
    </row>
    <row r="20" spans="1:56" ht="39.950000000000003" customHeight="1" x14ac:dyDescent="0.4">
      <c r="A20" s="71"/>
      <c r="B20" s="85">
        <f t="shared" si="23"/>
        <v>7</v>
      </c>
      <c r="C20" s="186"/>
      <c r="D20" s="187"/>
      <c r="E20" s="188"/>
      <c r="F20" s="189"/>
      <c r="G20" s="190"/>
      <c r="H20" s="191"/>
      <c r="I20" s="191"/>
      <c r="J20" s="191"/>
      <c r="K20" s="192"/>
      <c r="L20" s="193"/>
      <c r="M20" s="194"/>
      <c r="N20" s="194"/>
      <c r="O20" s="19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6">
        <f>IF($AZ$3="４週",SUM(P20:AQ20),IF($AZ$3="暦月",SUM(P20:AT20),""))</f>
        <v>0</v>
      </c>
      <c r="AV20" s="197"/>
      <c r="AW20" s="198">
        <f t="shared" si="22"/>
        <v>0</v>
      </c>
      <c r="AX20" s="199"/>
      <c r="AY20" s="166"/>
      <c r="AZ20" s="167"/>
      <c r="BA20" s="167"/>
      <c r="BB20" s="167"/>
      <c r="BC20" s="167"/>
      <c r="BD20" s="168"/>
    </row>
    <row r="21" spans="1:56" ht="39.950000000000003" customHeight="1" x14ac:dyDescent="0.4">
      <c r="A21" s="71"/>
      <c r="B21" s="85">
        <f t="shared" si="23"/>
        <v>8</v>
      </c>
      <c r="C21" s="186"/>
      <c r="D21" s="187"/>
      <c r="E21" s="188"/>
      <c r="F21" s="189"/>
      <c r="G21" s="190"/>
      <c r="H21" s="191"/>
      <c r="I21" s="191"/>
      <c r="J21" s="191"/>
      <c r="K21" s="192"/>
      <c r="L21" s="193"/>
      <c r="M21" s="194"/>
      <c r="N21" s="194"/>
      <c r="O21" s="19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6">
        <f t="shared" si="24"/>
        <v>0</v>
      </c>
      <c r="AV21" s="197"/>
      <c r="AW21" s="198">
        <f t="shared" si="22"/>
        <v>0</v>
      </c>
      <c r="AX21" s="199"/>
      <c r="AY21" s="166"/>
      <c r="AZ21" s="167"/>
      <c r="BA21" s="167"/>
      <c r="BB21" s="167"/>
      <c r="BC21" s="167"/>
      <c r="BD21" s="168"/>
    </row>
    <row r="22" spans="1:56" ht="39.950000000000003" customHeight="1" x14ac:dyDescent="0.4">
      <c r="A22" s="71"/>
      <c r="B22" s="85">
        <f t="shared" si="23"/>
        <v>9</v>
      </c>
      <c r="C22" s="186"/>
      <c r="D22" s="187"/>
      <c r="E22" s="188"/>
      <c r="F22" s="189"/>
      <c r="G22" s="190"/>
      <c r="H22" s="191"/>
      <c r="I22" s="191"/>
      <c r="J22" s="191"/>
      <c r="K22" s="192"/>
      <c r="L22" s="193"/>
      <c r="M22" s="194"/>
      <c r="N22" s="194"/>
      <c r="O22" s="19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6">
        <f t="shared" si="24"/>
        <v>0</v>
      </c>
      <c r="AV22" s="197"/>
      <c r="AW22" s="198">
        <f t="shared" si="22"/>
        <v>0</v>
      </c>
      <c r="AX22" s="199"/>
      <c r="AY22" s="166"/>
      <c r="AZ22" s="167"/>
      <c r="BA22" s="167"/>
      <c r="BB22" s="167"/>
      <c r="BC22" s="167"/>
      <c r="BD22" s="168"/>
    </row>
    <row r="23" spans="1:56" ht="39.950000000000003" customHeight="1" x14ac:dyDescent="0.4">
      <c r="A23" s="71"/>
      <c r="B23" s="85">
        <f t="shared" si="23"/>
        <v>10</v>
      </c>
      <c r="C23" s="186"/>
      <c r="D23" s="187"/>
      <c r="E23" s="188"/>
      <c r="F23" s="189"/>
      <c r="G23" s="190"/>
      <c r="H23" s="191"/>
      <c r="I23" s="191"/>
      <c r="J23" s="191"/>
      <c r="K23" s="192"/>
      <c r="L23" s="193"/>
      <c r="M23" s="194"/>
      <c r="N23" s="194"/>
      <c r="O23" s="19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6">
        <f t="shared" si="24"/>
        <v>0</v>
      </c>
      <c r="AV23" s="197"/>
      <c r="AW23" s="198">
        <f t="shared" si="22"/>
        <v>0</v>
      </c>
      <c r="AX23" s="199"/>
      <c r="AY23" s="166"/>
      <c r="AZ23" s="167"/>
      <c r="BA23" s="167"/>
      <c r="BB23" s="167"/>
      <c r="BC23" s="167"/>
      <c r="BD23" s="168"/>
    </row>
    <row r="24" spans="1:56" ht="39.950000000000003" customHeight="1" x14ac:dyDescent="0.4">
      <c r="A24" s="71"/>
      <c r="B24" s="85">
        <f t="shared" si="23"/>
        <v>11</v>
      </c>
      <c r="C24" s="186"/>
      <c r="D24" s="187"/>
      <c r="E24" s="188"/>
      <c r="F24" s="189"/>
      <c r="G24" s="190"/>
      <c r="H24" s="191"/>
      <c r="I24" s="191"/>
      <c r="J24" s="191"/>
      <c r="K24" s="192"/>
      <c r="L24" s="193"/>
      <c r="M24" s="194"/>
      <c r="N24" s="194"/>
      <c r="O24" s="19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6">
        <f t="shared" si="24"/>
        <v>0</v>
      </c>
      <c r="AV24" s="197"/>
      <c r="AW24" s="198">
        <f t="shared" si="22"/>
        <v>0</v>
      </c>
      <c r="AX24" s="199"/>
      <c r="AY24" s="166"/>
      <c r="AZ24" s="167"/>
      <c r="BA24" s="167"/>
      <c r="BB24" s="167"/>
      <c r="BC24" s="167"/>
      <c r="BD24" s="168"/>
    </row>
    <row r="25" spans="1:56" ht="39.950000000000003" customHeight="1" x14ac:dyDescent="0.4">
      <c r="A25" s="71"/>
      <c r="B25" s="85">
        <f t="shared" si="23"/>
        <v>12</v>
      </c>
      <c r="C25" s="186"/>
      <c r="D25" s="187"/>
      <c r="E25" s="188"/>
      <c r="F25" s="189"/>
      <c r="G25" s="190"/>
      <c r="H25" s="191"/>
      <c r="I25" s="191"/>
      <c r="J25" s="191"/>
      <c r="K25" s="192"/>
      <c r="L25" s="193"/>
      <c r="M25" s="194"/>
      <c r="N25" s="194"/>
      <c r="O25" s="19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6">
        <f t="shared" si="24"/>
        <v>0</v>
      </c>
      <c r="AV25" s="197"/>
      <c r="AW25" s="198">
        <f t="shared" si="22"/>
        <v>0</v>
      </c>
      <c r="AX25" s="199"/>
      <c r="AY25" s="166"/>
      <c r="AZ25" s="167"/>
      <c r="BA25" s="167"/>
      <c r="BB25" s="167"/>
      <c r="BC25" s="167"/>
      <c r="BD25" s="168"/>
    </row>
    <row r="26" spans="1:56" ht="39.950000000000003" customHeight="1" x14ac:dyDescent="0.4">
      <c r="A26" s="71"/>
      <c r="B26" s="85">
        <f t="shared" si="23"/>
        <v>13</v>
      </c>
      <c r="C26" s="186"/>
      <c r="D26" s="187"/>
      <c r="E26" s="188"/>
      <c r="F26" s="189"/>
      <c r="G26" s="190"/>
      <c r="H26" s="191"/>
      <c r="I26" s="191"/>
      <c r="J26" s="191"/>
      <c r="K26" s="192"/>
      <c r="L26" s="193"/>
      <c r="M26" s="194"/>
      <c r="N26" s="194"/>
      <c r="O26" s="19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6">
        <f t="shared" si="24"/>
        <v>0</v>
      </c>
      <c r="AV26" s="197"/>
      <c r="AW26" s="198">
        <f t="shared" si="22"/>
        <v>0</v>
      </c>
      <c r="AX26" s="199"/>
      <c r="AY26" s="166"/>
      <c r="AZ26" s="167"/>
      <c r="BA26" s="167"/>
      <c r="BB26" s="167"/>
      <c r="BC26" s="167"/>
      <c r="BD26" s="168"/>
    </row>
    <row r="27" spans="1:56" ht="39.950000000000003" customHeight="1" x14ac:dyDescent="0.4">
      <c r="A27" s="71"/>
      <c r="B27" s="85">
        <f t="shared" si="23"/>
        <v>14</v>
      </c>
      <c r="C27" s="186"/>
      <c r="D27" s="187"/>
      <c r="E27" s="188"/>
      <c r="F27" s="189"/>
      <c r="G27" s="190"/>
      <c r="H27" s="191"/>
      <c r="I27" s="191"/>
      <c r="J27" s="191"/>
      <c r="K27" s="192"/>
      <c r="L27" s="193"/>
      <c r="M27" s="194"/>
      <c r="N27" s="194"/>
      <c r="O27" s="19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6">
        <f t="shared" si="24"/>
        <v>0</v>
      </c>
      <c r="AV27" s="197"/>
      <c r="AW27" s="198">
        <f t="shared" si="22"/>
        <v>0</v>
      </c>
      <c r="AX27" s="199"/>
      <c r="AY27" s="166"/>
      <c r="AZ27" s="167"/>
      <c r="BA27" s="167"/>
      <c r="BB27" s="167"/>
      <c r="BC27" s="167"/>
      <c r="BD27" s="168"/>
    </row>
    <row r="28" spans="1:56" ht="39.950000000000003" customHeight="1" x14ac:dyDescent="0.4">
      <c r="A28" s="71"/>
      <c r="B28" s="85">
        <f t="shared" si="23"/>
        <v>15</v>
      </c>
      <c r="C28" s="186"/>
      <c r="D28" s="187"/>
      <c r="E28" s="188"/>
      <c r="F28" s="189"/>
      <c r="G28" s="190"/>
      <c r="H28" s="191"/>
      <c r="I28" s="191"/>
      <c r="J28" s="191"/>
      <c r="K28" s="192"/>
      <c r="L28" s="193"/>
      <c r="M28" s="194"/>
      <c r="N28" s="194"/>
      <c r="O28" s="19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6">
        <f t="shared" si="24"/>
        <v>0</v>
      </c>
      <c r="AV28" s="197"/>
      <c r="AW28" s="198">
        <f t="shared" si="22"/>
        <v>0</v>
      </c>
      <c r="AX28" s="199"/>
      <c r="AY28" s="166"/>
      <c r="AZ28" s="167"/>
      <c r="BA28" s="167"/>
      <c r="BB28" s="167"/>
      <c r="BC28" s="167"/>
      <c r="BD28" s="168"/>
    </row>
    <row r="29" spans="1:56" ht="39.950000000000003" customHeight="1" x14ac:dyDescent="0.4">
      <c r="A29" s="71"/>
      <c r="B29" s="85">
        <f t="shared" si="23"/>
        <v>16</v>
      </c>
      <c r="C29" s="186"/>
      <c r="D29" s="187"/>
      <c r="E29" s="188"/>
      <c r="F29" s="189"/>
      <c r="G29" s="190"/>
      <c r="H29" s="191"/>
      <c r="I29" s="191"/>
      <c r="J29" s="191"/>
      <c r="K29" s="192"/>
      <c r="L29" s="193"/>
      <c r="M29" s="194"/>
      <c r="N29" s="194"/>
      <c r="O29" s="19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6">
        <f t="shared" si="24"/>
        <v>0</v>
      </c>
      <c r="AV29" s="197"/>
      <c r="AW29" s="198">
        <f t="shared" si="22"/>
        <v>0</v>
      </c>
      <c r="AX29" s="199"/>
      <c r="AY29" s="166"/>
      <c r="AZ29" s="167"/>
      <c r="BA29" s="167"/>
      <c r="BB29" s="167"/>
      <c r="BC29" s="167"/>
      <c r="BD29" s="168"/>
    </row>
    <row r="30" spans="1:56" ht="39.950000000000003" customHeight="1" x14ac:dyDescent="0.4">
      <c r="A30" s="71"/>
      <c r="B30" s="85">
        <f t="shared" si="23"/>
        <v>17</v>
      </c>
      <c r="C30" s="186"/>
      <c r="D30" s="187"/>
      <c r="E30" s="188"/>
      <c r="F30" s="189"/>
      <c r="G30" s="190"/>
      <c r="H30" s="191"/>
      <c r="I30" s="191"/>
      <c r="J30" s="191"/>
      <c r="K30" s="192"/>
      <c r="L30" s="193"/>
      <c r="M30" s="194"/>
      <c r="N30" s="194"/>
      <c r="O30" s="19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6">
        <f t="shared" si="24"/>
        <v>0</v>
      </c>
      <c r="AV30" s="197"/>
      <c r="AW30" s="198">
        <f t="shared" si="22"/>
        <v>0</v>
      </c>
      <c r="AX30" s="199"/>
      <c r="AY30" s="166"/>
      <c r="AZ30" s="167"/>
      <c r="BA30" s="167"/>
      <c r="BB30" s="167"/>
      <c r="BC30" s="167"/>
      <c r="BD30" s="168"/>
    </row>
    <row r="31" spans="1:56" ht="39.950000000000003" customHeight="1" thickBot="1" x14ac:dyDescent="0.45">
      <c r="A31" s="71"/>
      <c r="B31" s="86">
        <f t="shared" si="23"/>
        <v>18</v>
      </c>
      <c r="C31" s="169"/>
      <c r="D31" s="170"/>
      <c r="E31" s="171"/>
      <c r="F31" s="172"/>
      <c r="G31" s="173"/>
      <c r="H31" s="174"/>
      <c r="I31" s="174"/>
      <c r="J31" s="174"/>
      <c r="K31" s="175"/>
      <c r="L31" s="176"/>
      <c r="M31" s="177"/>
      <c r="N31" s="177"/>
      <c r="O31" s="178"/>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79">
        <f t="shared" si="24"/>
        <v>0</v>
      </c>
      <c r="AV31" s="180"/>
      <c r="AW31" s="181">
        <f t="shared" si="22"/>
        <v>0</v>
      </c>
      <c r="AX31" s="182"/>
      <c r="AY31" s="183"/>
      <c r="AZ31" s="184"/>
      <c r="BA31" s="184"/>
      <c r="BB31" s="184"/>
      <c r="BC31" s="184"/>
      <c r="BD31" s="18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c r="C33" s="97"/>
      <c r="D33" s="97"/>
      <c r="E33" s="97"/>
      <c r="F33" s="97"/>
      <c r="G33" s="97"/>
      <c r="H33" s="97"/>
      <c r="I33" s="97"/>
      <c r="J33" s="97"/>
      <c r="K33" s="97"/>
      <c r="L33" s="98"/>
      <c r="M33" s="97"/>
      <c r="N33" s="97"/>
      <c r="O33" s="97"/>
      <c r="P33" s="97"/>
      <c r="Q33" s="97"/>
      <c r="R33" s="97"/>
      <c r="S33" s="97"/>
      <c r="T33" s="97" t="s">
        <v>69</v>
      </c>
      <c r="U33" s="97"/>
      <c r="V33" s="97"/>
      <c r="W33" s="97"/>
      <c r="X33" s="97"/>
      <c r="Y33" s="97"/>
      <c r="Z33" s="99"/>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54" t="s">
        <v>140</v>
      </c>
      <c r="D34" s="154"/>
      <c r="E34" s="154"/>
      <c r="F34" s="154"/>
      <c r="G34" s="154"/>
      <c r="H34" s="154"/>
      <c r="I34" s="97"/>
      <c r="J34" s="159"/>
      <c r="K34" s="159"/>
      <c r="L34" s="159"/>
      <c r="M34" s="159"/>
      <c r="N34" s="67" t="s">
        <v>139</v>
      </c>
      <c r="O34" s="67" t="s">
        <v>139</v>
      </c>
      <c r="P34" s="95"/>
      <c r="Q34" s="95"/>
      <c r="R34" s="97"/>
      <c r="S34" s="97"/>
      <c r="T34" s="163" t="s">
        <v>7</v>
      </c>
      <c r="U34" s="165"/>
      <c r="V34" s="163" t="s">
        <v>8</v>
      </c>
      <c r="W34" s="164"/>
      <c r="X34" s="164"/>
      <c r="Y34" s="165"/>
      <c r="Z34" s="9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4"/>
      <c r="D35" s="154"/>
      <c r="E35" s="154"/>
      <c r="F35" s="154"/>
      <c r="G35" s="154"/>
      <c r="H35" s="154"/>
      <c r="I35" s="97"/>
      <c r="J35" s="154"/>
      <c r="K35" s="154"/>
      <c r="L35" s="154"/>
      <c r="M35" s="154"/>
      <c r="N35" s="67"/>
      <c r="O35" s="67"/>
      <c r="P35" s="95"/>
      <c r="Q35" s="95"/>
      <c r="R35" s="97"/>
      <c r="S35" s="97"/>
      <c r="T35" s="163" t="s">
        <v>3</v>
      </c>
      <c r="U35" s="165"/>
      <c r="V35" s="163" t="s">
        <v>50</v>
      </c>
      <c r="W35" s="164"/>
      <c r="X35" s="164"/>
      <c r="Y35" s="165"/>
      <c r="Z35" s="14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c r="D36" s="154"/>
      <c r="E36" s="155"/>
      <c r="F36" s="155"/>
      <c r="G36" s="156"/>
      <c r="H36" s="156"/>
      <c r="I36" s="110"/>
      <c r="J36" s="157"/>
      <c r="K36" s="157"/>
      <c r="L36" s="157"/>
      <c r="M36" s="157"/>
      <c r="N36" s="109"/>
      <c r="O36" s="109"/>
      <c r="P36" s="157"/>
      <c r="Q36" s="157"/>
      <c r="R36" s="97"/>
      <c r="S36" s="97"/>
      <c r="T36" s="163" t="s">
        <v>4</v>
      </c>
      <c r="U36" s="165"/>
      <c r="V36" s="163" t="s">
        <v>51</v>
      </c>
      <c r="W36" s="164"/>
      <c r="X36" s="164"/>
      <c r="Y36" s="16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c r="D37" s="154"/>
      <c r="E37" s="155"/>
      <c r="F37" s="155"/>
      <c r="G37" s="156"/>
      <c r="H37" s="156"/>
      <c r="I37" s="110"/>
      <c r="J37" s="157"/>
      <c r="K37" s="157"/>
      <c r="L37" s="157"/>
      <c r="M37" s="157"/>
      <c r="N37" s="110"/>
      <c r="O37" s="110"/>
      <c r="P37" s="157"/>
      <c r="Q37" s="157"/>
      <c r="R37" s="97"/>
      <c r="S37" s="97"/>
      <c r="T37" s="163" t="s">
        <v>5</v>
      </c>
      <c r="U37" s="165"/>
      <c r="V37" s="163" t="s">
        <v>52</v>
      </c>
      <c r="W37" s="164"/>
      <c r="X37" s="164"/>
      <c r="Y37" s="165"/>
      <c r="Z37" s="14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c r="D38" s="154"/>
      <c r="E38" s="155"/>
      <c r="F38" s="155"/>
      <c r="G38" s="156"/>
      <c r="H38" s="156"/>
      <c r="I38" s="110"/>
      <c r="J38" s="157"/>
      <c r="K38" s="157"/>
      <c r="L38" s="158"/>
      <c r="M38" s="158"/>
      <c r="N38" s="110"/>
      <c r="O38" s="110"/>
      <c r="P38" s="155"/>
      <c r="Q38" s="155"/>
      <c r="R38" s="97"/>
      <c r="S38" s="97"/>
      <c r="T38" s="163" t="s">
        <v>6</v>
      </c>
      <c r="U38" s="165"/>
      <c r="V38" s="163" t="s">
        <v>68</v>
      </c>
      <c r="W38" s="164"/>
      <c r="X38" s="164"/>
      <c r="Y38" s="165"/>
      <c r="Z38" s="14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c r="D39" s="154"/>
      <c r="E39" s="155"/>
      <c r="F39" s="155"/>
      <c r="G39" s="156"/>
      <c r="H39" s="156"/>
      <c r="I39" s="110"/>
      <c r="J39" s="157"/>
      <c r="K39" s="157"/>
      <c r="L39" s="158"/>
      <c r="M39" s="158"/>
      <c r="N39" s="110"/>
      <c r="O39" s="110"/>
      <c r="P39" s="155"/>
      <c r="Q39" s="155"/>
      <c r="R39" s="97"/>
      <c r="S39" s="97"/>
      <c r="T39" s="97"/>
      <c r="U39" s="160"/>
      <c r="V39" s="160"/>
      <c r="W39" s="161"/>
      <c r="X39" s="161"/>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c r="D40" s="154"/>
      <c r="E40" s="155"/>
      <c r="F40" s="155"/>
      <c r="G40" s="156"/>
      <c r="H40" s="156"/>
      <c r="I40" s="110"/>
      <c r="J40" s="155"/>
      <c r="K40" s="155"/>
      <c r="L40" s="155"/>
      <c r="M40" s="155"/>
      <c r="N40" s="109"/>
      <c r="O40" s="109"/>
      <c r="P40" s="155"/>
      <c r="Q40" s="155"/>
      <c r="R40" s="97"/>
      <c r="S40" s="97"/>
      <c r="T40" s="97"/>
      <c r="U40" s="160"/>
      <c r="V40" s="160"/>
      <c r="W40" s="161"/>
      <c r="X40" s="161"/>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154" t="s">
        <v>140</v>
      </c>
      <c r="D42" s="154"/>
      <c r="E42" s="154"/>
      <c r="F42" s="154"/>
      <c r="G42" s="154"/>
      <c r="H42" s="154"/>
      <c r="I42" s="97"/>
      <c r="J42" s="159"/>
      <c r="K42" s="159"/>
      <c r="L42" s="159"/>
      <c r="M42" s="159"/>
      <c r="N42" s="67" t="s">
        <v>139</v>
      </c>
      <c r="O42" s="67" t="s">
        <v>139</v>
      </c>
      <c r="P42" s="95"/>
      <c r="Q42" s="95"/>
      <c r="R42" s="97"/>
      <c r="S42" s="97"/>
      <c r="T42" s="97"/>
      <c r="U42" s="100"/>
      <c r="V42" s="99"/>
      <c r="W42" s="99"/>
      <c r="X42" s="99"/>
      <c r="Y42" s="99"/>
      <c r="Z42" s="99"/>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154"/>
      <c r="D43" s="154"/>
      <c r="E43" s="154"/>
      <c r="F43" s="154"/>
      <c r="G43" s="154"/>
      <c r="H43" s="154"/>
      <c r="I43" s="97"/>
      <c r="J43" s="154"/>
      <c r="K43" s="154"/>
      <c r="L43" s="154"/>
      <c r="M43" s="154"/>
      <c r="N43" s="67"/>
      <c r="O43" s="67"/>
      <c r="P43" s="95"/>
      <c r="Q43" s="95"/>
      <c r="R43" s="97"/>
      <c r="S43" s="97"/>
      <c r="T43" s="97"/>
      <c r="U43" s="99"/>
      <c r="V43" s="99"/>
      <c r="W43" s="99"/>
      <c r="X43" s="99"/>
      <c r="Y43" s="99"/>
      <c r="Z43" s="99"/>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154"/>
      <c r="D44" s="154"/>
      <c r="E44" s="155"/>
      <c r="F44" s="155"/>
      <c r="G44" s="156"/>
      <c r="H44" s="156"/>
      <c r="I44" s="110"/>
      <c r="J44" s="157"/>
      <c r="K44" s="157"/>
      <c r="L44" s="157"/>
      <c r="M44" s="157"/>
      <c r="N44" s="109"/>
      <c r="O44" s="109"/>
      <c r="P44" s="157"/>
      <c r="Q44" s="157"/>
      <c r="R44" s="97"/>
      <c r="S44" s="97"/>
      <c r="T44" s="97"/>
      <c r="U44" s="99"/>
      <c r="V44" s="99"/>
      <c r="W44" s="99"/>
      <c r="X44" s="99"/>
      <c r="Y44" s="99"/>
      <c r="Z44" s="99"/>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54"/>
      <c r="D45" s="154"/>
      <c r="E45" s="155"/>
      <c r="F45" s="155"/>
      <c r="G45" s="156"/>
      <c r="H45" s="156"/>
      <c r="I45" s="110"/>
      <c r="J45" s="157"/>
      <c r="K45" s="157"/>
      <c r="L45" s="157"/>
      <c r="M45" s="157"/>
      <c r="N45" s="110"/>
      <c r="O45" s="110"/>
      <c r="P45" s="157"/>
      <c r="Q45" s="157"/>
      <c r="R45" s="97"/>
      <c r="S45" s="97"/>
      <c r="T45" s="97"/>
      <c r="U45" s="162"/>
      <c r="V45" s="162"/>
      <c r="W45" s="162"/>
      <c r="X45" s="162"/>
      <c r="Y45" s="141"/>
      <c r="Z45" s="9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154"/>
      <c r="D46" s="154"/>
      <c r="E46" s="155"/>
      <c r="F46" s="155"/>
      <c r="G46" s="156"/>
      <c r="H46" s="156"/>
      <c r="I46" s="110"/>
      <c r="J46" s="157"/>
      <c r="K46" s="157"/>
      <c r="L46" s="157"/>
      <c r="M46" s="157"/>
      <c r="N46" s="110"/>
      <c r="O46" s="110"/>
      <c r="P46" s="157"/>
      <c r="Q46" s="157"/>
      <c r="R46" s="97"/>
      <c r="S46" s="97"/>
      <c r="T46" s="97"/>
      <c r="U46" s="99"/>
      <c r="V46" s="99"/>
      <c r="W46" s="99"/>
      <c r="X46" s="99"/>
      <c r="Y46" s="99"/>
      <c r="Z46" s="99"/>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154"/>
      <c r="D47" s="154"/>
      <c r="E47" s="155"/>
      <c r="F47" s="155"/>
      <c r="G47" s="156"/>
      <c r="H47" s="156"/>
      <c r="I47" s="110"/>
      <c r="J47" s="157"/>
      <c r="K47" s="157"/>
      <c r="L47" s="158"/>
      <c r="M47" s="158"/>
      <c r="N47" s="110"/>
      <c r="O47" s="110"/>
      <c r="P47" s="155"/>
      <c r="Q47" s="155"/>
      <c r="R47" s="97"/>
      <c r="S47" s="97"/>
      <c r="T47" s="97"/>
      <c r="U47" s="97"/>
      <c r="V47" s="106"/>
      <c r="W47" s="107"/>
      <c r="X47" s="107"/>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154"/>
      <c r="D48" s="154"/>
      <c r="E48" s="155"/>
      <c r="F48" s="155"/>
      <c r="G48" s="156"/>
      <c r="H48" s="156"/>
      <c r="I48" s="110"/>
      <c r="J48" s="157"/>
      <c r="K48" s="157"/>
      <c r="L48" s="158"/>
      <c r="M48" s="158"/>
      <c r="N48" s="110"/>
      <c r="O48" s="110"/>
      <c r="P48" s="155"/>
      <c r="Q48" s="155"/>
      <c r="R48" s="97"/>
      <c r="S48" s="97"/>
      <c r="T48" s="97"/>
      <c r="U48" s="97"/>
      <c r="V48" s="106"/>
      <c r="W48" s="107"/>
      <c r="X48" s="107"/>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154"/>
      <c r="D49" s="154"/>
      <c r="E49" s="155"/>
      <c r="F49" s="155"/>
      <c r="G49" s="156"/>
      <c r="H49" s="156"/>
      <c r="I49" s="110"/>
      <c r="J49" s="155"/>
      <c r="K49" s="155"/>
      <c r="L49" s="155"/>
      <c r="M49" s="155"/>
      <c r="N49" s="109"/>
      <c r="O49" s="109"/>
      <c r="P49" s="155"/>
      <c r="Q49" s="155"/>
      <c r="R49" s="97"/>
      <c r="S49" s="97"/>
      <c r="T49" s="97"/>
      <c r="U49" s="97"/>
      <c r="V49" s="106"/>
      <c r="W49" s="107"/>
      <c r="X49" s="107"/>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8"/>
      <c r="M50" s="97"/>
      <c r="N50" s="97"/>
      <c r="O50" s="97"/>
      <c r="P50" s="97"/>
      <c r="Q50" s="97"/>
      <c r="R50" s="97"/>
      <c r="S50" s="97"/>
      <c r="T50" s="97"/>
      <c r="U50" s="97"/>
      <c r="V50" s="106"/>
      <c r="W50" s="107"/>
      <c r="X50" s="107"/>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6"/>
      <c r="W51" s="107"/>
      <c r="X51" s="107"/>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48">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M2:AP2"/>
    <mergeCell ref="AQ2:AV2"/>
    <mergeCell ref="AW2:BA2"/>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9:D39"/>
    <mergeCell ref="E39:F39"/>
    <mergeCell ref="G39:H39"/>
    <mergeCell ref="P39:Q39"/>
    <mergeCell ref="U39:V39"/>
    <mergeCell ref="U45:X45"/>
    <mergeCell ref="W39:X39"/>
    <mergeCell ref="C40:D40"/>
    <mergeCell ref="E40:F40"/>
    <mergeCell ref="G40:H40"/>
    <mergeCell ref="J40:K40"/>
    <mergeCell ref="L40:M40"/>
    <mergeCell ref="P40:Q40"/>
    <mergeCell ref="U40:V40"/>
    <mergeCell ref="W40:X40"/>
    <mergeCell ref="C42:D43"/>
    <mergeCell ref="E42:H42"/>
    <mergeCell ref="J42:M42"/>
    <mergeCell ref="E43:F43"/>
    <mergeCell ref="G43:H43"/>
    <mergeCell ref="J43:K43"/>
    <mergeCell ref="L43:M43"/>
    <mergeCell ref="C44:D44"/>
    <mergeCell ref="E44:F44"/>
    <mergeCell ref="G44:H44"/>
    <mergeCell ref="J44:K44"/>
    <mergeCell ref="L44:M44"/>
    <mergeCell ref="P44:Q44"/>
    <mergeCell ref="C45:D45"/>
    <mergeCell ref="E45:F45"/>
    <mergeCell ref="G45:H45"/>
    <mergeCell ref="J45:K45"/>
    <mergeCell ref="L45:M45"/>
    <mergeCell ref="P45:Q45"/>
    <mergeCell ref="C46:D46"/>
    <mergeCell ref="E46:F46"/>
    <mergeCell ref="G46:H46"/>
    <mergeCell ref="J46:K46"/>
    <mergeCell ref="L46:M46"/>
    <mergeCell ref="P46:Q46"/>
    <mergeCell ref="C49:D49"/>
    <mergeCell ref="E49:F49"/>
    <mergeCell ref="G49:H49"/>
    <mergeCell ref="J49:K49"/>
    <mergeCell ref="L49:M49"/>
    <mergeCell ref="P49:Q49"/>
    <mergeCell ref="C47:D47"/>
    <mergeCell ref="E47:F47"/>
    <mergeCell ref="G47:H47"/>
    <mergeCell ref="J47:K47"/>
    <mergeCell ref="L47:M47"/>
    <mergeCell ref="P47:Q47"/>
    <mergeCell ref="C48:D48"/>
    <mergeCell ref="E48:F48"/>
    <mergeCell ref="G48:H48"/>
    <mergeCell ref="J48:K48"/>
    <mergeCell ref="L48:M48"/>
    <mergeCell ref="P48:Q48"/>
  </mergeCells>
  <phoneticPr fontId="1"/>
  <conditionalFormatting sqref="AU14:AX31">
    <cfRule type="expression" dxfId="9" priority="8">
      <formula>INDIRECT(ADDRESS(ROW(),COLUMN()))=TRUNC(INDIRECT(ADDRESS(ROW(),COLUMN())))</formula>
    </cfRule>
  </conditionalFormatting>
  <conditionalFormatting sqref="E40:Q40 I36:Q39">
    <cfRule type="expression" dxfId="8" priority="7">
      <formula>INDIRECT(ADDRESS(ROW(),COLUMN()))=TRUNC(INDIRECT(ADDRESS(ROW(),COLUMN())))</formula>
    </cfRule>
  </conditionalFormatting>
  <conditionalFormatting sqref="E49:Q49 I46:Q48">
    <cfRule type="expression" dxfId="7" priority="2">
      <formula>INDIRECT(ADDRESS(ROW(),COLUMN()))=TRUNC(INDIRECT(ADDRESS(ROW(),COLUMN())))</formula>
    </cfRule>
  </conditionalFormatting>
  <conditionalFormatting sqref="E36:H39">
    <cfRule type="expression" dxfId="6" priority="5">
      <formula>INDIRECT(ADDRESS(ROW(),COLUMN()))=TRUNC(INDIRECT(ADDRESS(ROW(),COLUMN())))</formula>
    </cfRule>
  </conditionalFormatting>
  <conditionalFormatting sqref="I44:Q45">
    <cfRule type="expression" dxfId="5" priority="4">
      <formula>INDIRECT(ADDRESS(ROW(),COLUMN()))=TRUNC(INDIRECT(ADDRESS(ROW(),COLUMN())))</formula>
    </cfRule>
  </conditionalFormatting>
  <conditionalFormatting sqref="E44:H45">
    <cfRule type="expression" dxfId="4" priority="3">
      <formula>INDIRECT(ADDRESS(ROW(),COLUMN()))=TRUNC(INDIRECT(ADDRESS(ROW(),COLUMN())))</formula>
    </cfRule>
  </conditionalFormatting>
  <conditionalFormatting sqref="E46:H48">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8" t="s">
        <v>102</v>
      </c>
      <c r="AN1" s="278"/>
      <c r="AO1" s="278"/>
      <c r="AP1" s="278"/>
      <c r="AQ1" s="278"/>
      <c r="AR1" s="278"/>
      <c r="AS1" s="278"/>
      <c r="AT1" s="278"/>
      <c r="AU1" s="278"/>
      <c r="AV1" s="278"/>
      <c r="AW1" s="278"/>
      <c r="AX1" s="278"/>
      <c r="AY1" s="278"/>
      <c r="AZ1" s="278"/>
      <c r="BA1" s="27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54">
        <v>3</v>
      </c>
      <c r="V2" s="254"/>
      <c r="W2" s="39" t="s">
        <v>16</v>
      </c>
      <c r="X2" s="255">
        <f>IF(U2=0,"",YEAR(DATE(2018+U2,1,1)))</f>
        <v>2021</v>
      </c>
      <c r="Y2" s="255"/>
      <c r="Z2" s="41" t="s">
        <v>20</v>
      </c>
      <c r="AA2" s="41" t="s">
        <v>21</v>
      </c>
      <c r="AB2" s="254">
        <v>4</v>
      </c>
      <c r="AC2" s="254"/>
      <c r="AD2" s="41" t="s">
        <v>22</v>
      </c>
      <c r="AE2" s="41"/>
      <c r="AF2" s="41"/>
      <c r="AG2" s="41"/>
      <c r="AH2" s="41"/>
      <c r="AI2" s="41"/>
      <c r="AJ2" s="40"/>
      <c r="AK2" s="39" t="s">
        <v>17</v>
      </c>
      <c r="AL2" s="39" t="s">
        <v>16</v>
      </c>
      <c r="AM2" s="254"/>
      <c r="AN2" s="254"/>
      <c r="AO2" s="254"/>
      <c r="AP2" s="254"/>
      <c r="AQ2" s="254"/>
      <c r="AR2" s="254"/>
      <c r="AS2" s="254"/>
      <c r="AT2" s="254"/>
      <c r="AU2" s="254"/>
      <c r="AV2" s="254"/>
      <c r="AW2" s="254"/>
      <c r="AX2" s="254"/>
      <c r="AY2" s="254"/>
      <c r="AZ2" s="254"/>
      <c r="BA2" s="25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6" t="s">
        <v>96</v>
      </c>
      <c r="BA3" s="256"/>
      <c r="BB3" s="256"/>
      <c r="BC3" s="25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256" t="s">
        <v>91</v>
      </c>
      <c r="BA4" s="256"/>
      <c r="BB4" s="256"/>
      <c r="BC4" s="25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7">
        <v>40</v>
      </c>
      <c r="AW5" s="248"/>
      <c r="AX5" s="61" t="s">
        <v>23</v>
      </c>
      <c r="AY5" s="60"/>
      <c r="AZ5" s="247">
        <v>160</v>
      </c>
      <c r="BA5" s="248"/>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116</v>
      </c>
      <c r="AR6" s="60"/>
      <c r="AS6" s="151"/>
      <c r="AT6" s="151"/>
      <c r="AU6" s="151"/>
      <c r="AV6" s="60"/>
      <c r="AW6" s="60"/>
      <c r="AX6" s="152"/>
      <c r="AY6" s="60"/>
      <c r="AZ6" s="247">
        <v>100</v>
      </c>
      <c r="BA6" s="248"/>
      <c r="BB6" s="153" t="s">
        <v>115</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1">
        <f>DAY(EOMONTH(DATE(X2,AB2,1),0))</f>
        <v>30</v>
      </c>
      <c r="BA7" s="25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30" t="s">
        <v>26</v>
      </c>
      <c r="C9" s="233" t="s">
        <v>117</v>
      </c>
      <c r="D9" s="234"/>
      <c r="E9" s="239" t="s">
        <v>118</v>
      </c>
      <c r="F9" s="234"/>
      <c r="G9" s="239" t="s">
        <v>119</v>
      </c>
      <c r="H9" s="233"/>
      <c r="I9" s="233"/>
      <c r="J9" s="233"/>
      <c r="K9" s="234"/>
      <c r="L9" s="239" t="s">
        <v>120</v>
      </c>
      <c r="M9" s="233"/>
      <c r="N9" s="233"/>
      <c r="O9" s="242"/>
      <c r="P9" s="245" t="s">
        <v>121</v>
      </c>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17" t="str">
        <f>IF(AZ3="４週","(10)1～4週目の勤務時間数合計","(11)1か月の勤務時間数合計")</f>
        <v>(10)1～4週目の勤務時間数合計</v>
      </c>
      <c r="AV9" s="218"/>
      <c r="AW9" s="217" t="s">
        <v>122</v>
      </c>
      <c r="AX9" s="218"/>
      <c r="AY9" s="225" t="s">
        <v>123</v>
      </c>
      <c r="AZ9" s="225"/>
      <c r="BA9" s="225"/>
      <c r="BB9" s="225"/>
      <c r="BC9" s="225"/>
      <c r="BD9" s="225"/>
    </row>
    <row r="10" spans="1:57" ht="20.25" customHeight="1" thickBot="1" x14ac:dyDescent="0.45">
      <c r="A10" s="71"/>
      <c r="B10" s="231"/>
      <c r="C10" s="235"/>
      <c r="D10" s="236"/>
      <c r="E10" s="240"/>
      <c r="F10" s="236"/>
      <c r="G10" s="240"/>
      <c r="H10" s="235"/>
      <c r="I10" s="235"/>
      <c r="J10" s="235"/>
      <c r="K10" s="236"/>
      <c r="L10" s="240"/>
      <c r="M10" s="235"/>
      <c r="N10" s="235"/>
      <c r="O10" s="243"/>
      <c r="P10" s="227" t="s">
        <v>10</v>
      </c>
      <c r="Q10" s="228"/>
      <c r="R10" s="228"/>
      <c r="S10" s="228"/>
      <c r="T10" s="228"/>
      <c r="U10" s="228"/>
      <c r="V10" s="229"/>
      <c r="W10" s="227" t="s">
        <v>11</v>
      </c>
      <c r="X10" s="228"/>
      <c r="Y10" s="228"/>
      <c r="Z10" s="228"/>
      <c r="AA10" s="228"/>
      <c r="AB10" s="228"/>
      <c r="AC10" s="229"/>
      <c r="AD10" s="227" t="s">
        <v>12</v>
      </c>
      <c r="AE10" s="228"/>
      <c r="AF10" s="228"/>
      <c r="AG10" s="228"/>
      <c r="AH10" s="228"/>
      <c r="AI10" s="228"/>
      <c r="AJ10" s="229"/>
      <c r="AK10" s="227" t="s">
        <v>13</v>
      </c>
      <c r="AL10" s="228"/>
      <c r="AM10" s="228"/>
      <c r="AN10" s="228"/>
      <c r="AO10" s="228"/>
      <c r="AP10" s="228"/>
      <c r="AQ10" s="229"/>
      <c r="AR10" s="227" t="s">
        <v>14</v>
      </c>
      <c r="AS10" s="228"/>
      <c r="AT10" s="229"/>
      <c r="AU10" s="219"/>
      <c r="AV10" s="220"/>
      <c r="AW10" s="219"/>
      <c r="AX10" s="220"/>
      <c r="AY10" s="225"/>
      <c r="AZ10" s="225"/>
      <c r="BA10" s="225"/>
      <c r="BB10" s="225"/>
      <c r="BC10" s="225"/>
      <c r="BD10" s="225"/>
    </row>
    <row r="11" spans="1:57" ht="20.25" customHeight="1" thickBot="1" x14ac:dyDescent="0.45">
      <c r="A11" s="71"/>
      <c r="B11" s="231"/>
      <c r="C11" s="235"/>
      <c r="D11" s="236"/>
      <c r="E11" s="240"/>
      <c r="F11" s="236"/>
      <c r="G11" s="240"/>
      <c r="H11" s="235"/>
      <c r="I11" s="235"/>
      <c r="J11" s="235"/>
      <c r="K11" s="236"/>
      <c r="L11" s="240"/>
      <c r="M11" s="235"/>
      <c r="N11" s="235"/>
      <c r="O11" s="24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219"/>
      <c r="AV11" s="220"/>
      <c r="AW11" s="219"/>
      <c r="AX11" s="220"/>
      <c r="AY11" s="225"/>
      <c r="AZ11" s="225"/>
      <c r="BA11" s="225"/>
      <c r="BB11" s="225"/>
      <c r="BC11" s="225"/>
      <c r="BD11" s="225"/>
    </row>
    <row r="12" spans="1:57" ht="20.25" hidden="1" customHeight="1" thickBot="1" x14ac:dyDescent="0.45">
      <c r="A12" s="71"/>
      <c r="B12" s="231"/>
      <c r="C12" s="235"/>
      <c r="D12" s="236"/>
      <c r="E12" s="240"/>
      <c r="F12" s="236"/>
      <c r="G12" s="240"/>
      <c r="H12" s="235"/>
      <c r="I12" s="235"/>
      <c r="J12" s="235"/>
      <c r="K12" s="236"/>
      <c r="L12" s="240"/>
      <c r="M12" s="235"/>
      <c r="N12" s="235"/>
      <c r="O12" s="243"/>
      <c r="P12" s="87">
        <f>WEEKDAY(DATE($X$2,$AB$2,1))</f>
        <v>5</v>
      </c>
      <c r="Q12" s="88">
        <f>WEEKDAY(DATE($X$2,$AB$2,2))</f>
        <v>6</v>
      </c>
      <c r="R12" s="88">
        <f>WEEKDAY(DATE($X$2,$AB$2,3))</f>
        <v>7</v>
      </c>
      <c r="S12" s="88">
        <f>WEEKDAY(DATE($X$2,$AB$2,4))</f>
        <v>1</v>
      </c>
      <c r="T12" s="88">
        <f>WEEKDAY(DATE($X$2,$AB$2,5))</f>
        <v>2</v>
      </c>
      <c r="U12" s="88">
        <f>WEEKDAY(DATE($X$2,$AB$2,6))</f>
        <v>3</v>
      </c>
      <c r="V12" s="89">
        <f>WEEKDAY(DATE($X$2,$AB$2,7))</f>
        <v>4</v>
      </c>
      <c r="W12" s="87">
        <f>WEEKDAY(DATE($X$2,$AB$2,8))</f>
        <v>5</v>
      </c>
      <c r="X12" s="88">
        <f>WEEKDAY(DATE($X$2,$AB$2,9))</f>
        <v>6</v>
      </c>
      <c r="Y12" s="88">
        <f>WEEKDAY(DATE($X$2,$AB$2,10))</f>
        <v>7</v>
      </c>
      <c r="Z12" s="88">
        <f>WEEKDAY(DATE($X$2,$AB$2,11))</f>
        <v>1</v>
      </c>
      <c r="AA12" s="88">
        <f>WEEKDAY(DATE($X$2,$AB$2,12))</f>
        <v>2</v>
      </c>
      <c r="AB12" s="88">
        <f>WEEKDAY(DATE($X$2,$AB$2,13))</f>
        <v>3</v>
      </c>
      <c r="AC12" s="89">
        <f>WEEKDAY(DATE($X$2,$AB$2,14))</f>
        <v>4</v>
      </c>
      <c r="AD12" s="87">
        <f>WEEKDAY(DATE($X$2,$AB$2,15))</f>
        <v>5</v>
      </c>
      <c r="AE12" s="88">
        <f>WEEKDAY(DATE($X$2,$AB$2,16))</f>
        <v>6</v>
      </c>
      <c r="AF12" s="88">
        <f>WEEKDAY(DATE($X$2,$AB$2,17))</f>
        <v>7</v>
      </c>
      <c r="AG12" s="88">
        <f>WEEKDAY(DATE($X$2,$AB$2,18))</f>
        <v>1</v>
      </c>
      <c r="AH12" s="88">
        <f>WEEKDAY(DATE($X$2,$AB$2,19))</f>
        <v>2</v>
      </c>
      <c r="AI12" s="88">
        <f>WEEKDAY(DATE($X$2,$AB$2,20))</f>
        <v>3</v>
      </c>
      <c r="AJ12" s="89">
        <f>WEEKDAY(DATE($X$2,$AB$2,21))</f>
        <v>4</v>
      </c>
      <c r="AK12" s="87">
        <f>WEEKDAY(DATE($X$2,$AB$2,22))</f>
        <v>5</v>
      </c>
      <c r="AL12" s="88">
        <f>WEEKDAY(DATE($X$2,$AB$2,23))</f>
        <v>6</v>
      </c>
      <c r="AM12" s="88">
        <f>WEEKDAY(DATE($X$2,$AB$2,24))</f>
        <v>7</v>
      </c>
      <c r="AN12" s="88">
        <f>WEEKDAY(DATE($X$2,$AB$2,25))</f>
        <v>1</v>
      </c>
      <c r="AO12" s="88">
        <f>WEEKDAY(DATE($X$2,$AB$2,26))</f>
        <v>2</v>
      </c>
      <c r="AP12" s="88">
        <f>WEEKDAY(DATE($X$2,$AB$2,27))</f>
        <v>3</v>
      </c>
      <c r="AQ12" s="89">
        <f>WEEKDAY(DATE($X$2,$AB$2,28))</f>
        <v>4</v>
      </c>
      <c r="AR12" s="87">
        <f>IF(AR11=29,WEEKDAY(DATE($X$2,$AB$2,29)),0)</f>
        <v>0</v>
      </c>
      <c r="AS12" s="88">
        <f>IF(AS11=30,WEEKDAY(DATE($X$2,$AB$2,30)),0)</f>
        <v>0</v>
      </c>
      <c r="AT12" s="89">
        <f>IF(AT11=31,WEEKDAY(DATE($X$2,$AB$2,31)),0)</f>
        <v>0</v>
      </c>
      <c r="AU12" s="221"/>
      <c r="AV12" s="222"/>
      <c r="AW12" s="221"/>
      <c r="AX12" s="222"/>
      <c r="AY12" s="226"/>
      <c r="AZ12" s="226"/>
      <c r="BA12" s="226"/>
      <c r="BB12" s="226"/>
      <c r="BC12" s="226"/>
      <c r="BD12" s="226"/>
    </row>
    <row r="13" spans="1:57" ht="20.25" customHeight="1" thickBot="1" x14ac:dyDescent="0.45">
      <c r="A13" s="71"/>
      <c r="B13" s="232"/>
      <c r="C13" s="237"/>
      <c r="D13" s="238"/>
      <c r="E13" s="241"/>
      <c r="F13" s="238"/>
      <c r="G13" s="241"/>
      <c r="H13" s="237"/>
      <c r="I13" s="237"/>
      <c r="J13" s="237"/>
      <c r="K13" s="238"/>
      <c r="L13" s="241"/>
      <c r="M13" s="237"/>
      <c r="N13" s="237"/>
      <c r="O13" s="244"/>
      <c r="P13" s="90" t="str">
        <f>IF(P12=1,"日",IF(P12=2,"月",IF(P12=3,"火",IF(P12=4,"水",IF(P12=5,"木",IF(P12=6,"金","土"))))))</f>
        <v>木</v>
      </c>
      <c r="Q13" s="91" t="str">
        <f t="shared" ref="Q13:AQ13" si="0">IF(Q12=1,"日",IF(Q12=2,"月",IF(Q12=3,"火",IF(Q12=4,"水",IF(Q12=5,"木",IF(Q12=6,"金","土"))))))</f>
        <v>金</v>
      </c>
      <c r="R13" s="91" t="str">
        <f t="shared" si="0"/>
        <v>土</v>
      </c>
      <c r="S13" s="91" t="str">
        <f t="shared" si="0"/>
        <v>日</v>
      </c>
      <c r="T13" s="91" t="str">
        <f t="shared" si="0"/>
        <v>月</v>
      </c>
      <c r="U13" s="91" t="str">
        <f t="shared" si="0"/>
        <v>火</v>
      </c>
      <c r="V13" s="92" t="str">
        <f t="shared" si="0"/>
        <v>水</v>
      </c>
      <c r="W13" s="90" t="str">
        <f t="shared" si="0"/>
        <v>木</v>
      </c>
      <c r="X13" s="91" t="str">
        <f t="shared" si="0"/>
        <v>金</v>
      </c>
      <c r="Y13" s="91" t="str">
        <f t="shared" si="0"/>
        <v>土</v>
      </c>
      <c r="Z13" s="91" t="str">
        <f t="shared" si="0"/>
        <v>日</v>
      </c>
      <c r="AA13" s="91" t="str">
        <f t="shared" si="0"/>
        <v>月</v>
      </c>
      <c r="AB13" s="91" t="str">
        <f t="shared" si="0"/>
        <v>火</v>
      </c>
      <c r="AC13" s="92" t="str">
        <f t="shared" si="0"/>
        <v>水</v>
      </c>
      <c r="AD13" s="90" t="str">
        <f t="shared" si="0"/>
        <v>木</v>
      </c>
      <c r="AE13" s="91" t="str">
        <f t="shared" si="0"/>
        <v>金</v>
      </c>
      <c r="AF13" s="91" t="str">
        <f t="shared" si="0"/>
        <v>土</v>
      </c>
      <c r="AG13" s="91" t="str">
        <f t="shared" si="0"/>
        <v>日</v>
      </c>
      <c r="AH13" s="91" t="str">
        <f t="shared" si="0"/>
        <v>月</v>
      </c>
      <c r="AI13" s="91" t="str">
        <f t="shared" si="0"/>
        <v>火</v>
      </c>
      <c r="AJ13" s="92" t="str">
        <f t="shared" si="0"/>
        <v>水</v>
      </c>
      <c r="AK13" s="90" t="str">
        <f t="shared" si="0"/>
        <v>木</v>
      </c>
      <c r="AL13" s="91" t="str">
        <f t="shared" si="0"/>
        <v>金</v>
      </c>
      <c r="AM13" s="91" t="str">
        <f t="shared" si="0"/>
        <v>土</v>
      </c>
      <c r="AN13" s="91" t="str">
        <f t="shared" si="0"/>
        <v>日</v>
      </c>
      <c r="AO13" s="91" t="str">
        <f t="shared" si="0"/>
        <v>月</v>
      </c>
      <c r="AP13" s="91" t="str">
        <f t="shared" si="0"/>
        <v>火</v>
      </c>
      <c r="AQ13" s="92" t="str">
        <f t="shared" si="0"/>
        <v>水</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223"/>
      <c r="AV13" s="224"/>
      <c r="AW13" s="223"/>
      <c r="AX13" s="224"/>
      <c r="AY13" s="225"/>
      <c r="AZ13" s="225"/>
      <c r="BA13" s="225"/>
      <c r="BB13" s="225"/>
      <c r="BC13" s="225"/>
      <c r="BD13" s="225"/>
    </row>
    <row r="14" spans="1:57" ht="39.950000000000003" customHeight="1" x14ac:dyDescent="0.4">
      <c r="A14" s="71"/>
      <c r="B14" s="108">
        <v>1</v>
      </c>
      <c r="C14" s="203"/>
      <c r="D14" s="204"/>
      <c r="E14" s="205"/>
      <c r="F14" s="206"/>
      <c r="G14" s="207"/>
      <c r="H14" s="208"/>
      <c r="I14" s="208"/>
      <c r="J14" s="208"/>
      <c r="K14" s="209"/>
      <c r="L14" s="210"/>
      <c r="M14" s="211"/>
      <c r="N14" s="211"/>
      <c r="O14" s="21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13">
        <f>IF($AZ$3="４週",SUM(P14:AQ14),IF($AZ$3="暦月",SUM(P14:AT14),""))</f>
        <v>0</v>
      </c>
      <c r="AV14" s="214"/>
      <c r="AW14" s="215">
        <f t="shared" ref="AW14:AW45" si="1">IF($AZ$3="４週",AU14/4,IF($AZ$3="暦月",AU14/($AZ$7/7),""))</f>
        <v>0</v>
      </c>
      <c r="AX14" s="216"/>
      <c r="AY14" s="200"/>
      <c r="AZ14" s="201"/>
      <c r="BA14" s="201"/>
      <c r="BB14" s="201"/>
      <c r="BC14" s="201"/>
      <c r="BD14" s="202"/>
    </row>
    <row r="15" spans="1:57" ht="39.950000000000003" customHeight="1" x14ac:dyDescent="0.4">
      <c r="A15" s="71"/>
      <c r="B15" s="85">
        <f t="shared" ref="B15:B30" si="2">B14+1</f>
        <v>2</v>
      </c>
      <c r="C15" s="186"/>
      <c r="D15" s="187"/>
      <c r="E15" s="188"/>
      <c r="F15" s="189"/>
      <c r="G15" s="190"/>
      <c r="H15" s="191"/>
      <c r="I15" s="191"/>
      <c r="J15" s="191"/>
      <c r="K15" s="192"/>
      <c r="L15" s="193"/>
      <c r="M15" s="194"/>
      <c r="N15" s="194"/>
      <c r="O15" s="19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6">
        <f>IF($AZ$3="４週",SUM(P15:AQ15),IF($AZ$3="暦月",SUM(P15:AT15),""))</f>
        <v>0</v>
      </c>
      <c r="AV15" s="197"/>
      <c r="AW15" s="198">
        <f t="shared" si="1"/>
        <v>0</v>
      </c>
      <c r="AX15" s="199"/>
      <c r="AY15" s="166"/>
      <c r="AZ15" s="167"/>
      <c r="BA15" s="167"/>
      <c r="BB15" s="167"/>
      <c r="BC15" s="167"/>
      <c r="BD15" s="168"/>
    </row>
    <row r="16" spans="1:57" ht="39.950000000000003" customHeight="1" x14ac:dyDescent="0.4">
      <c r="A16" s="71"/>
      <c r="B16" s="85">
        <f t="shared" si="2"/>
        <v>3</v>
      </c>
      <c r="C16" s="186"/>
      <c r="D16" s="187"/>
      <c r="E16" s="188"/>
      <c r="F16" s="189"/>
      <c r="G16" s="190"/>
      <c r="H16" s="191"/>
      <c r="I16" s="191"/>
      <c r="J16" s="191"/>
      <c r="K16" s="192"/>
      <c r="L16" s="193"/>
      <c r="M16" s="194"/>
      <c r="N16" s="194"/>
      <c r="O16" s="19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6">
        <f>IF($AZ$3="４週",SUM(P16:AQ16),IF($AZ$3="暦月",SUM(P16:AT16),""))</f>
        <v>0</v>
      </c>
      <c r="AV16" s="197"/>
      <c r="AW16" s="198">
        <f t="shared" si="1"/>
        <v>0</v>
      </c>
      <c r="AX16" s="199"/>
      <c r="AY16" s="166"/>
      <c r="AZ16" s="167"/>
      <c r="BA16" s="167"/>
      <c r="BB16" s="167"/>
      <c r="BC16" s="167"/>
      <c r="BD16" s="168"/>
    </row>
    <row r="17" spans="1:56" ht="39.950000000000003" customHeight="1" x14ac:dyDescent="0.4">
      <c r="A17" s="71"/>
      <c r="B17" s="85">
        <f t="shared" si="2"/>
        <v>4</v>
      </c>
      <c r="C17" s="186"/>
      <c r="D17" s="187"/>
      <c r="E17" s="188"/>
      <c r="F17" s="189"/>
      <c r="G17" s="190"/>
      <c r="H17" s="191"/>
      <c r="I17" s="191"/>
      <c r="J17" s="191"/>
      <c r="K17" s="192"/>
      <c r="L17" s="193"/>
      <c r="M17" s="194"/>
      <c r="N17" s="194"/>
      <c r="O17" s="19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6">
        <f>IF($AZ$3="４週",SUM(P17:AQ17),IF($AZ$3="暦月",SUM(P17:AT17),""))</f>
        <v>0</v>
      </c>
      <c r="AV17" s="197"/>
      <c r="AW17" s="198">
        <f t="shared" si="1"/>
        <v>0</v>
      </c>
      <c r="AX17" s="199"/>
      <c r="AY17" s="166"/>
      <c r="AZ17" s="167"/>
      <c r="BA17" s="167"/>
      <c r="BB17" s="167"/>
      <c r="BC17" s="167"/>
      <c r="BD17" s="168"/>
    </row>
    <row r="18" spans="1:56" ht="39.950000000000003" customHeight="1" x14ac:dyDescent="0.4">
      <c r="A18" s="71"/>
      <c r="B18" s="85">
        <f t="shared" si="2"/>
        <v>5</v>
      </c>
      <c r="C18" s="186"/>
      <c r="D18" s="187"/>
      <c r="E18" s="188"/>
      <c r="F18" s="189"/>
      <c r="G18" s="190"/>
      <c r="H18" s="191"/>
      <c r="I18" s="191"/>
      <c r="J18" s="191"/>
      <c r="K18" s="192"/>
      <c r="L18" s="193"/>
      <c r="M18" s="194"/>
      <c r="N18" s="194"/>
      <c r="O18" s="19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6">
        <f t="shared" ref="AU18:AU113" si="3">IF($AZ$3="４週",SUM(P18:AQ18),IF($AZ$3="暦月",SUM(P18:AT18),""))</f>
        <v>0</v>
      </c>
      <c r="AV18" s="197"/>
      <c r="AW18" s="198">
        <f t="shared" si="1"/>
        <v>0</v>
      </c>
      <c r="AX18" s="199"/>
      <c r="AY18" s="166"/>
      <c r="AZ18" s="167"/>
      <c r="BA18" s="167"/>
      <c r="BB18" s="167"/>
      <c r="BC18" s="167"/>
      <c r="BD18" s="168"/>
    </row>
    <row r="19" spans="1:56" ht="39.950000000000003" customHeight="1" x14ac:dyDescent="0.4">
      <c r="A19" s="71"/>
      <c r="B19" s="85">
        <f t="shared" si="2"/>
        <v>6</v>
      </c>
      <c r="C19" s="186"/>
      <c r="D19" s="187"/>
      <c r="E19" s="188"/>
      <c r="F19" s="189"/>
      <c r="G19" s="190"/>
      <c r="H19" s="191"/>
      <c r="I19" s="191"/>
      <c r="J19" s="191"/>
      <c r="K19" s="192"/>
      <c r="L19" s="193"/>
      <c r="M19" s="194"/>
      <c r="N19" s="194"/>
      <c r="O19" s="19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6">
        <f t="shared" si="3"/>
        <v>0</v>
      </c>
      <c r="AV19" s="197"/>
      <c r="AW19" s="198">
        <f t="shared" si="1"/>
        <v>0</v>
      </c>
      <c r="AX19" s="199"/>
      <c r="AY19" s="166"/>
      <c r="AZ19" s="167"/>
      <c r="BA19" s="167"/>
      <c r="BB19" s="167"/>
      <c r="BC19" s="167"/>
      <c r="BD19" s="168"/>
    </row>
    <row r="20" spans="1:56" ht="39.950000000000003" customHeight="1" x14ac:dyDescent="0.4">
      <c r="A20" s="71"/>
      <c r="B20" s="85">
        <f t="shared" si="2"/>
        <v>7</v>
      </c>
      <c r="C20" s="186"/>
      <c r="D20" s="187"/>
      <c r="E20" s="188"/>
      <c r="F20" s="189"/>
      <c r="G20" s="190"/>
      <c r="H20" s="191"/>
      <c r="I20" s="191"/>
      <c r="J20" s="191"/>
      <c r="K20" s="192"/>
      <c r="L20" s="193"/>
      <c r="M20" s="194"/>
      <c r="N20" s="194"/>
      <c r="O20" s="19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6">
        <f>IF($AZ$3="４週",SUM(P20:AQ20),IF($AZ$3="暦月",SUM(P20:AT20),""))</f>
        <v>0</v>
      </c>
      <c r="AV20" s="197"/>
      <c r="AW20" s="198">
        <f t="shared" si="1"/>
        <v>0</v>
      </c>
      <c r="AX20" s="199"/>
      <c r="AY20" s="166"/>
      <c r="AZ20" s="167"/>
      <c r="BA20" s="167"/>
      <c r="BB20" s="167"/>
      <c r="BC20" s="167"/>
      <c r="BD20" s="168"/>
    </row>
    <row r="21" spans="1:56" ht="39.950000000000003" customHeight="1" x14ac:dyDescent="0.4">
      <c r="A21" s="71"/>
      <c r="B21" s="85">
        <f t="shared" si="2"/>
        <v>8</v>
      </c>
      <c r="C21" s="186"/>
      <c r="D21" s="187"/>
      <c r="E21" s="188"/>
      <c r="F21" s="189"/>
      <c r="G21" s="190"/>
      <c r="H21" s="191"/>
      <c r="I21" s="191"/>
      <c r="J21" s="191"/>
      <c r="K21" s="192"/>
      <c r="L21" s="193"/>
      <c r="M21" s="194"/>
      <c r="N21" s="194"/>
      <c r="O21" s="19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6">
        <f t="shared" si="3"/>
        <v>0</v>
      </c>
      <c r="AV21" s="197"/>
      <c r="AW21" s="198">
        <f t="shared" si="1"/>
        <v>0</v>
      </c>
      <c r="AX21" s="199"/>
      <c r="AY21" s="166"/>
      <c r="AZ21" s="167"/>
      <c r="BA21" s="167"/>
      <c r="BB21" s="167"/>
      <c r="BC21" s="167"/>
      <c r="BD21" s="168"/>
    </row>
    <row r="22" spans="1:56" ht="39.950000000000003" customHeight="1" x14ac:dyDescent="0.4">
      <c r="A22" s="71"/>
      <c r="B22" s="85">
        <f t="shared" si="2"/>
        <v>9</v>
      </c>
      <c r="C22" s="186"/>
      <c r="D22" s="187"/>
      <c r="E22" s="188"/>
      <c r="F22" s="189"/>
      <c r="G22" s="190"/>
      <c r="H22" s="191"/>
      <c r="I22" s="191"/>
      <c r="J22" s="191"/>
      <c r="K22" s="192"/>
      <c r="L22" s="193"/>
      <c r="M22" s="194"/>
      <c r="N22" s="194"/>
      <c r="O22" s="19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6">
        <f t="shared" si="3"/>
        <v>0</v>
      </c>
      <c r="AV22" s="197"/>
      <c r="AW22" s="198">
        <f t="shared" si="1"/>
        <v>0</v>
      </c>
      <c r="AX22" s="199"/>
      <c r="AY22" s="166"/>
      <c r="AZ22" s="167"/>
      <c r="BA22" s="167"/>
      <c r="BB22" s="167"/>
      <c r="BC22" s="167"/>
      <c r="BD22" s="168"/>
    </row>
    <row r="23" spans="1:56" ht="39.950000000000003" customHeight="1" x14ac:dyDescent="0.4">
      <c r="A23" s="71"/>
      <c r="B23" s="85">
        <f t="shared" si="2"/>
        <v>10</v>
      </c>
      <c r="C23" s="186"/>
      <c r="D23" s="187"/>
      <c r="E23" s="188"/>
      <c r="F23" s="189"/>
      <c r="G23" s="190"/>
      <c r="H23" s="191"/>
      <c r="I23" s="191"/>
      <c r="J23" s="191"/>
      <c r="K23" s="192"/>
      <c r="L23" s="193"/>
      <c r="M23" s="194"/>
      <c r="N23" s="194"/>
      <c r="O23" s="19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6">
        <f t="shared" si="3"/>
        <v>0</v>
      </c>
      <c r="AV23" s="197"/>
      <c r="AW23" s="198">
        <f t="shared" si="1"/>
        <v>0</v>
      </c>
      <c r="AX23" s="199"/>
      <c r="AY23" s="166"/>
      <c r="AZ23" s="167"/>
      <c r="BA23" s="167"/>
      <c r="BB23" s="167"/>
      <c r="BC23" s="167"/>
      <c r="BD23" s="168"/>
    </row>
    <row r="24" spans="1:56" ht="39.950000000000003" customHeight="1" x14ac:dyDescent="0.4">
      <c r="A24" s="71"/>
      <c r="B24" s="85">
        <f t="shared" si="2"/>
        <v>11</v>
      </c>
      <c r="C24" s="186"/>
      <c r="D24" s="187"/>
      <c r="E24" s="188"/>
      <c r="F24" s="189"/>
      <c r="G24" s="190"/>
      <c r="H24" s="191"/>
      <c r="I24" s="191"/>
      <c r="J24" s="191"/>
      <c r="K24" s="192"/>
      <c r="L24" s="193"/>
      <c r="M24" s="194"/>
      <c r="N24" s="194"/>
      <c r="O24" s="19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6">
        <f t="shared" si="3"/>
        <v>0</v>
      </c>
      <c r="AV24" s="197"/>
      <c r="AW24" s="198">
        <f t="shared" si="1"/>
        <v>0</v>
      </c>
      <c r="AX24" s="199"/>
      <c r="AY24" s="166"/>
      <c r="AZ24" s="167"/>
      <c r="BA24" s="167"/>
      <c r="BB24" s="167"/>
      <c r="BC24" s="167"/>
      <c r="BD24" s="168"/>
    </row>
    <row r="25" spans="1:56" ht="39.950000000000003" customHeight="1" x14ac:dyDescent="0.4">
      <c r="A25" s="71"/>
      <c r="B25" s="85">
        <f t="shared" si="2"/>
        <v>12</v>
      </c>
      <c r="C25" s="186"/>
      <c r="D25" s="187"/>
      <c r="E25" s="188"/>
      <c r="F25" s="189"/>
      <c r="G25" s="190"/>
      <c r="H25" s="191"/>
      <c r="I25" s="191"/>
      <c r="J25" s="191"/>
      <c r="K25" s="192"/>
      <c r="L25" s="193"/>
      <c r="M25" s="194"/>
      <c r="N25" s="194"/>
      <c r="O25" s="19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6">
        <f t="shared" si="3"/>
        <v>0</v>
      </c>
      <c r="AV25" s="197"/>
      <c r="AW25" s="198">
        <f t="shared" si="1"/>
        <v>0</v>
      </c>
      <c r="AX25" s="199"/>
      <c r="AY25" s="166"/>
      <c r="AZ25" s="167"/>
      <c r="BA25" s="167"/>
      <c r="BB25" s="167"/>
      <c r="BC25" s="167"/>
      <c r="BD25" s="168"/>
    </row>
    <row r="26" spans="1:56" ht="39.950000000000003" customHeight="1" x14ac:dyDescent="0.4">
      <c r="A26" s="71"/>
      <c r="B26" s="85">
        <f t="shared" si="2"/>
        <v>13</v>
      </c>
      <c r="C26" s="186"/>
      <c r="D26" s="187"/>
      <c r="E26" s="188"/>
      <c r="F26" s="189"/>
      <c r="G26" s="190"/>
      <c r="H26" s="191"/>
      <c r="I26" s="191"/>
      <c r="J26" s="191"/>
      <c r="K26" s="192"/>
      <c r="L26" s="193"/>
      <c r="M26" s="194"/>
      <c r="N26" s="194"/>
      <c r="O26" s="19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6">
        <f t="shared" si="3"/>
        <v>0</v>
      </c>
      <c r="AV26" s="197"/>
      <c r="AW26" s="198">
        <f t="shared" si="1"/>
        <v>0</v>
      </c>
      <c r="AX26" s="199"/>
      <c r="AY26" s="166"/>
      <c r="AZ26" s="167"/>
      <c r="BA26" s="167"/>
      <c r="BB26" s="167"/>
      <c r="BC26" s="167"/>
      <c r="BD26" s="168"/>
    </row>
    <row r="27" spans="1:56" ht="39.950000000000003" customHeight="1" x14ac:dyDescent="0.4">
      <c r="A27" s="71"/>
      <c r="B27" s="85">
        <f t="shared" si="2"/>
        <v>14</v>
      </c>
      <c r="C27" s="186"/>
      <c r="D27" s="187"/>
      <c r="E27" s="188"/>
      <c r="F27" s="189"/>
      <c r="G27" s="190"/>
      <c r="H27" s="191"/>
      <c r="I27" s="191"/>
      <c r="J27" s="191"/>
      <c r="K27" s="192"/>
      <c r="L27" s="193"/>
      <c r="M27" s="194"/>
      <c r="N27" s="194"/>
      <c r="O27" s="19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6">
        <f t="shared" si="3"/>
        <v>0</v>
      </c>
      <c r="AV27" s="197"/>
      <c r="AW27" s="198">
        <f t="shared" si="1"/>
        <v>0</v>
      </c>
      <c r="AX27" s="199"/>
      <c r="AY27" s="166"/>
      <c r="AZ27" s="167"/>
      <c r="BA27" s="167"/>
      <c r="BB27" s="167"/>
      <c r="BC27" s="167"/>
      <c r="BD27" s="168"/>
    </row>
    <row r="28" spans="1:56" ht="39.950000000000003" customHeight="1" x14ac:dyDescent="0.4">
      <c r="A28" s="71"/>
      <c r="B28" s="85">
        <f t="shared" si="2"/>
        <v>15</v>
      </c>
      <c r="C28" s="186"/>
      <c r="D28" s="187"/>
      <c r="E28" s="188"/>
      <c r="F28" s="189"/>
      <c r="G28" s="190"/>
      <c r="H28" s="191"/>
      <c r="I28" s="191"/>
      <c r="J28" s="191"/>
      <c r="K28" s="192"/>
      <c r="L28" s="193"/>
      <c r="M28" s="194"/>
      <c r="N28" s="194"/>
      <c r="O28" s="19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6">
        <f t="shared" si="3"/>
        <v>0</v>
      </c>
      <c r="AV28" s="197"/>
      <c r="AW28" s="198">
        <f t="shared" si="1"/>
        <v>0</v>
      </c>
      <c r="AX28" s="199"/>
      <c r="AY28" s="166"/>
      <c r="AZ28" s="167"/>
      <c r="BA28" s="167"/>
      <c r="BB28" s="167"/>
      <c r="BC28" s="167"/>
      <c r="BD28" s="168"/>
    </row>
    <row r="29" spans="1:56" ht="39.950000000000003" customHeight="1" x14ac:dyDescent="0.4">
      <c r="A29" s="71"/>
      <c r="B29" s="85">
        <f t="shared" si="2"/>
        <v>16</v>
      </c>
      <c r="C29" s="186"/>
      <c r="D29" s="187"/>
      <c r="E29" s="188"/>
      <c r="F29" s="189"/>
      <c r="G29" s="190"/>
      <c r="H29" s="191"/>
      <c r="I29" s="191"/>
      <c r="J29" s="191"/>
      <c r="K29" s="192"/>
      <c r="L29" s="193"/>
      <c r="M29" s="194"/>
      <c r="N29" s="194"/>
      <c r="O29" s="19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6">
        <f t="shared" si="3"/>
        <v>0</v>
      </c>
      <c r="AV29" s="197"/>
      <c r="AW29" s="198">
        <f t="shared" si="1"/>
        <v>0</v>
      </c>
      <c r="AX29" s="199"/>
      <c r="AY29" s="166"/>
      <c r="AZ29" s="167"/>
      <c r="BA29" s="167"/>
      <c r="BB29" s="167"/>
      <c r="BC29" s="167"/>
      <c r="BD29" s="168"/>
    </row>
    <row r="30" spans="1:56" ht="39.950000000000003" customHeight="1" x14ac:dyDescent="0.4">
      <c r="A30" s="71"/>
      <c r="B30" s="85">
        <f t="shared" si="2"/>
        <v>17</v>
      </c>
      <c r="C30" s="186"/>
      <c r="D30" s="187"/>
      <c r="E30" s="188"/>
      <c r="F30" s="189"/>
      <c r="G30" s="190"/>
      <c r="H30" s="191"/>
      <c r="I30" s="191"/>
      <c r="J30" s="191"/>
      <c r="K30" s="192"/>
      <c r="L30" s="193"/>
      <c r="M30" s="194"/>
      <c r="N30" s="194"/>
      <c r="O30" s="19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6">
        <f t="shared" si="3"/>
        <v>0</v>
      </c>
      <c r="AV30" s="197"/>
      <c r="AW30" s="198">
        <f t="shared" si="1"/>
        <v>0</v>
      </c>
      <c r="AX30" s="199"/>
      <c r="AY30" s="166"/>
      <c r="AZ30" s="167"/>
      <c r="BA30" s="167"/>
      <c r="BB30" s="167"/>
      <c r="BC30" s="167"/>
      <c r="BD30" s="168"/>
    </row>
    <row r="31" spans="1:56" ht="39.950000000000003" customHeight="1" x14ac:dyDescent="0.4">
      <c r="A31" s="71"/>
      <c r="B31" s="85">
        <f t="shared" ref="B31:B94" si="4">B30+1</f>
        <v>18</v>
      </c>
      <c r="C31" s="186"/>
      <c r="D31" s="187"/>
      <c r="E31" s="188"/>
      <c r="F31" s="189"/>
      <c r="G31" s="190"/>
      <c r="H31" s="191"/>
      <c r="I31" s="191"/>
      <c r="J31" s="191"/>
      <c r="K31" s="192"/>
      <c r="L31" s="193"/>
      <c r="M31" s="194"/>
      <c r="N31" s="194"/>
      <c r="O31" s="19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196">
        <f t="shared" ref="AU31" si="5">IF($AZ$3="４週",SUM(P31:AQ31),IF($AZ$3="暦月",SUM(P31:AT31),""))</f>
        <v>0</v>
      </c>
      <c r="AV31" s="197"/>
      <c r="AW31" s="198">
        <f t="shared" si="1"/>
        <v>0</v>
      </c>
      <c r="AX31" s="199"/>
      <c r="AY31" s="166"/>
      <c r="AZ31" s="167"/>
      <c r="BA31" s="167"/>
      <c r="BB31" s="167"/>
      <c r="BC31" s="167"/>
      <c r="BD31" s="168"/>
    </row>
    <row r="32" spans="1:56" ht="39.950000000000003" customHeight="1" x14ac:dyDescent="0.4">
      <c r="A32" s="71"/>
      <c r="B32" s="85">
        <f t="shared" si="4"/>
        <v>19</v>
      </c>
      <c r="C32" s="186"/>
      <c r="D32" s="187"/>
      <c r="E32" s="188"/>
      <c r="F32" s="189"/>
      <c r="G32" s="190"/>
      <c r="H32" s="191"/>
      <c r="I32" s="191"/>
      <c r="J32" s="191"/>
      <c r="K32" s="192"/>
      <c r="L32" s="193"/>
      <c r="M32" s="194"/>
      <c r="N32" s="194"/>
      <c r="O32" s="19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196">
        <f t="shared" ref="AU32:AU95" si="6">IF($AZ$3="４週",SUM(P32:AQ32),IF($AZ$3="暦月",SUM(P32:AT32),""))</f>
        <v>0</v>
      </c>
      <c r="AV32" s="197"/>
      <c r="AW32" s="198">
        <f t="shared" si="1"/>
        <v>0</v>
      </c>
      <c r="AX32" s="199"/>
      <c r="AY32" s="166"/>
      <c r="AZ32" s="167"/>
      <c r="BA32" s="167"/>
      <c r="BB32" s="167"/>
      <c r="BC32" s="167"/>
      <c r="BD32" s="168"/>
    </row>
    <row r="33" spans="1:56" ht="39.950000000000003" customHeight="1" x14ac:dyDescent="0.4">
      <c r="A33" s="71"/>
      <c r="B33" s="85">
        <f t="shared" si="4"/>
        <v>20</v>
      </c>
      <c r="C33" s="186"/>
      <c r="D33" s="187"/>
      <c r="E33" s="188"/>
      <c r="F33" s="189"/>
      <c r="G33" s="190"/>
      <c r="H33" s="191"/>
      <c r="I33" s="191"/>
      <c r="J33" s="191"/>
      <c r="K33" s="192"/>
      <c r="L33" s="193"/>
      <c r="M33" s="194"/>
      <c r="N33" s="194"/>
      <c r="O33" s="19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196">
        <f t="shared" si="6"/>
        <v>0</v>
      </c>
      <c r="AV33" s="197"/>
      <c r="AW33" s="198">
        <f t="shared" si="1"/>
        <v>0</v>
      </c>
      <c r="AX33" s="199"/>
      <c r="AY33" s="166"/>
      <c r="AZ33" s="167"/>
      <c r="BA33" s="167"/>
      <c r="BB33" s="167"/>
      <c r="BC33" s="167"/>
      <c r="BD33" s="168"/>
    </row>
    <row r="34" spans="1:56" ht="39.950000000000003" customHeight="1" x14ac:dyDescent="0.4">
      <c r="A34" s="71"/>
      <c r="B34" s="85">
        <f t="shared" si="4"/>
        <v>21</v>
      </c>
      <c r="C34" s="186"/>
      <c r="D34" s="187"/>
      <c r="E34" s="188"/>
      <c r="F34" s="189"/>
      <c r="G34" s="190"/>
      <c r="H34" s="191"/>
      <c r="I34" s="191"/>
      <c r="J34" s="191"/>
      <c r="K34" s="192"/>
      <c r="L34" s="193"/>
      <c r="M34" s="194"/>
      <c r="N34" s="194"/>
      <c r="O34" s="19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196">
        <f t="shared" si="6"/>
        <v>0</v>
      </c>
      <c r="AV34" s="197"/>
      <c r="AW34" s="198">
        <f t="shared" si="1"/>
        <v>0</v>
      </c>
      <c r="AX34" s="199"/>
      <c r="AY34" s="166"/>
      <c r="AZ34" s="167"/>
      <c r="BA34" s="167"/>
      <c r="BB34" s="167"/>
      <c r="BC34" s="167"/>
      <c r="BD34" s="168"/>
    </row>
    <row r="35" spans="1:56" ht="39.950000000000003" customHeight="1" x14ac:dyDescent="0.4">
      <c r="A35" s="71"/>
      <c r="B35" s="85">
        <f t="shared" si="4"/>
        <v>22</v>
      </c>
      <c r="C35" s="186"/>
      <c r="D35" s="187"/>
      <c r="E35" s="188"/>
      <c r="F35" s="189"/>
      <c r="G35" s="190"/>
      <c r="H35" s="191"/>
      <c r="I35" s="191"/>
      <c r="J35" s="191"/>
      <c r="K35" s="192"/>
      <c r="L35" s="193"/>
      <c r="M35" s="194"/>
      <c r="N35" s="194"/>
      <c r="O35" s="19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196">
        <f t="shared" si="6"/>
        <v>0</v>
      </c>
      <c r="AV35" s="197"/>
      <c r="AW35" s="198">
        <f t="shared" si="1"/>
        <v>0</v>
      </c>
      <c r="AX35" s="199"/>
      <c r="AY35" s="166"/>
      <c r="AZ35" s="167"/>
      <c r="BA35" s="167"/>
      <c r="BB35" s="167"/>
      <c r="BC35" s="167"/>
      <c r="BD35" s="168"/>
    </row>
    <row r="36" spans="1:56" ht="39.950000000000003" customHeight="1" x14ac:dyDescent="0.4">
      <c r="A36" s="71"/>
      <c r="B36" s="85">
        <f t="shared" si="4"/>
        <v>23</v>
      </c>
      <c r="C36" s="186"/>
      <c r="D36" s="187"/>
      <c r="E36" s="188"/>
      <c r="F36" s="189"/>
      <c r="G36" s="190"/>
      <c r="H36" s="191"/>
      <c r="I36" s="191"/>
      <c r="J36" s="191"/>
      <c r="K36" s="192"/>
      <c r="L36" s="193"/>
      <c r="M36" s="194"/>
      <c r="N36" s="194"/>
      <c r="O36" s="19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196">
        <f t="shared" si="6"/>
        <v>0</v>
      </c>
      <c r="AV36" s="197"/>
      <c r="AW36" s="198">
        <f t="shared" si="1"/>
        <v>0</v>
      </c>
      <c r="AX36" s="199"/>
      <c r="AY36" s="166"/>
      <c r="AZ36" s="167"/>
      <c r="BA36" s="167"/>
      <c r="BB36" s="167"/>
      <c r="BC36" s="167"/>
      <c r="BD36" s="168"/>
    </row>
    <row r="37" spans="1:56" ht="39.950000000000003" customHeight="1" x14ac:dyDescent="0.4">
      <c r="A37" s="71"/>
      <c r="B37" s="85">
        <f t="shared" si="4"/>
        <v>24</v>
      </c>
      <c r="C37" s="186"/>
      <c r="D37" s="187"/>
      <c r="E37" s="188"/>
      <c r="F37" s="189"/>
      <c r="G37" s="190"/>
      <c r="H37" s="191"/>
      <c r="I37" s="191"/>
      <c r="J37" s="191"/>
      <c r="K37" s="192"/>
      <c r="L37" s="193"/>
      <c r="M37" s="194"/>
      <c r="N37" s="194"/>
      <c r="O37" s="19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196">
        <f t="shared" si="6"/>
        <v>0</v>
      </c>
      <c r="AV37" s="197"/>
      <c r="AW37" s="198">
        <f t="shared" si="1"/>
        <v>0</v>
      </c>
      <c r="AX37" s="199"/>
      <c r="AY37" s="166"/>
      <c r="AZ37" s="167"/>
      <c r="BA37" s="167"/>
      <c r="BB37" s="167"/>
      <c r="BC37" s="167"/>
      <c r="BD37" s="168"/>
    </row>
    <row r="38" spans="1:56" ht="39.950000000000003" customHeight="1" x14ac:dyDescent="0.4">
      <c r="A38" s="71"/>
      <c r="B38" s="85">
        <f t="shared" si="4"/>
        <v>25</v>
      </c>
      <c r="C38" s="186"/>
      <c r="D38" s="187"/>
      <c r="E38" s="188"/>
      <c r="F38" s="189"/>
      <c r="G38" s="190"/>
      <c r="H38" s="191"/>
      <c r="I38" s="191"/>
      <c r="J38" s="191"/>
      <c r="K38" s="192"/>
      <c r="L38" s="193"/>
      <c r="M38" s="194"/>
      <c r="N38" s="194"/>
      <c r="O38" s="19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196">
        <f t="shared" si="6"/>
        <v>0</v>
      </c>
      <c r="AV38" s="197"/>
      <c r="AW38" s="198">
        <f t="shared" si="1"/>
        <v>0</v>
      </c>
      <c r="AX38" s="199"/>
      <c r="AY38" s="166"/>
      <c r="AZ38" s="167"/>
      <c r="BA38" s="167"/>
      <c r="BB38" s="167"/>
      <c r="BC38" s="167"/>
      <c r="BD38" s="168"/>
    </row>
    <row r="39" spans="1:56" ht="39.950000000000003" customHeight="1" x14ac:dyDescent="0.4">
      <c r="A39" s="71"/>
      <c r="B39" s="85">
        <f t="shared" si="4"/>
        <v>26</v>
      </c>
      <c r="C39" s="186"/>
      <c r="D39" s="187"/>
      <c r="E39" s="188"/>
      <c r="F39" s="189"/>
      <c r="G39" s="190"/>
      <c r="H39" s="191"/>
      <c r="I39" s="191"/>
      <c r="J39" s="191"/>
      <c r="K39" s="192"/>
      <c r="L39" s="193"/>
      <c r="M39" s="194"/>
      <c r="N39" s="194"/>
      <c r="O39" s="19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196">
        <f t="shared" si="6"/>
        <v>0</v>
      </c>
      <c r="AV39" s="197"/>
      <c r="AW39" s="198">
        <f t="shared" si="1"/>
        <v>0</v>
      </c>
      <c r="AX39" s="199"/>
      <c r="AY39" s="166"/>
      <c r="AZ39" s="167"/>
      <c r="BA39" s="167"/>
      <c r="BB39" s="167"/>
      <c r="BC39" s="167"/>
      <c r="BD39" s="168"/>
    </row>
    <row r="40" spans="1:56" ht="39.950000000000003" customHeight="1" x14ac:dyDescent="0.4">
      <c r="A40" s="71"/>
      <c r="B40" s="85">
        <f t="shared" si="4"/>
        <v>27</v>
      </c>
      <c r="C40" s="186"/>
      <c r="D40" s="187"/>
      <c r="E40" s="188"/>
      <c r="F40" s="189"/>
      <c r="G40" s="190"/>
      <c r="H40" s="191"/>
      <c r="I40" s="191"/>
      <c r="J40" s="191"/>
      <c r="K40" s="192"/>
      <c r="L40" s="193"/>
      <c r="M40" s="194"/>
      <c r="N40" s="194"/>
      <c r="O40" s="195"/>
      <c r="P40" s="132"/>
      <c r="Q40" s="133"/>
      <c r="R40" s="133"/>
      <c r="S40" s="133"/>
      <c r="T40" s="133"/>
      <c r="U40" s="133"/>
      <c r="V40" s="134"/>
      <c r="W40" s="132"/>
      <c r="X40" s="133"/>
      <c r="Y40" s="133"/>
      <c r="Z40" s="133"/>
      <c r="AA40" s="133"/>
      <c r="AB40" s="133"/>
      <c r="AC40" s="134"/>
      <c r="AD40" s="132"/>
      <c r="AE40" s="133"/>
      <c r="AF40" s="133"/>
      <c r="AG40" s="133"/>
      <c r="AH40" s="133"/>
      <c r="AI40" s="133"/>
      <c r="AJ40" s="134"/>
      <c r="AK40" s="132"/>
      <c r="AL40" s="133"/>
      <c r="AM40" s="133"/>
      <c r="AN40" s="133"/>
      <c r="AO40" s="133"/>
      <c r="AP40" s="133"/>
      <c r="AQ40" s="134"/>
      <c r="AR40" s="132"/>
      <c r="AS40" s="133"/>
      <c r="AT40" s="134"/>
      <c r="AU40" s="196">
        <f t="shared" si="6"/>
        <v>0</v>
      </c>
      <c r="AV40" s="197"/>
      <c r="AW40" s="198">
        <f t="shared" si="1"/>
        <v>0</v>
      </c>
      <c r="AX40" s="199"/>
      <c r="AY40" s="166"/>
      <c r="AZ40" s="167"/>
      <c r="BA40" s="167"/>
      <c r="BB40" s="167"/>
      <c r="BC40" s="167"/>
      <c r="BD40" s="168"/>
    </row>
    <row r="41" spans="1:56" ht="39.950000000000003" customHeight="1" x14ac:dyDescent="0.4">
      <c r="A41" s="71"/>
      <c r="B41" s="85">
        <f t="shared" si="4"/>
        <v>28</v>
      </c>
      <c r="C41" s="186"/>
      <c r="D41" s="187"/>
      <c r="E41" s="188"/>
      <c r="F41" s="189"/>
      <c r="G41" s="190"/>
      <c r="H41" s="191"/>
      <c r="I41" s="191"/>
      <c r="J41" s="191"/>
      <c r="K41" s="192"/>
      <c r="L41" s="193"/>
      <c r="M41" s="194"/>
      <c r="N41" s="194"/>
      <c r="O41" s="195"/>
      <c r="P41" s="138"/>
      <c r="Q41" s="139"/>
      <c r="R41" s="139"/>
      <c r="S41" s="139"/>
      <c r="T41" s="139"/>
      <c r="U41" s="139"/>
      <c r="V41" s="140"/>
      <c r="W41" s="138"/>
      <c r="X41" s="139"/>
      <c r="Y41" s="139"/>
      <c r="Z41" s="139"/>
      <c r="AA41" s="139"/>
      <c r="AB41" s="139"/>
      <c r="AC41" s="140"/>
      <c r="AD41" s="138"/>
      <c r="AE41" s="139"/>
      <c r="AF41" s="139"/>
      <c r="AG41" s="139"/>
      <c r="AH41" s="139"/>
      <c r="AI41" s="139"/>
      <c r="AJ41" s="140"/>
      <c r="AK41" s="138"/>
      <c r="AL41" s="139"/>
      <c r="AM41" s="139"/>
      <c r="AN41" s="139"/>
      <c r="AO41" s="139"/>
      <c r="AP41" s="139"/>
      <c r="AQ41" s="140"/>
      <c r="AR41" s="138"/>
      <c r="AS41" s="139"/>
      <c r="AT41" s="140"/>
      <c r="AU41" s="196">
        <f t="shared" si="6"/>
        <v>0</v>
      </c>
      <c r="AV41" s="197"/>
      <c r="AW41" s="198">
        <f t="shared" si="1"/>
        <v>0</v>
      </c>
      <c r="AX41" s="199"/>
      <c r="AY41" s="166"/>
      <c r="AZ41" s="167"/>
      <c r="BA41" s="167"/>
      <c r="BB41" s="167"/>
      <c r="BC41" s="167"/>
      <c r="BD41" s="168"/>
    </row>
    <row r="42" spans="1:56" ht="39.950000000000003" customHeight="1" x14ac:dyDescent="0.4">
      <c r="A42" s="71"/>
      <c r="B42" s="85">
        <f t="shared" si="4"/>
        <v>29</v>
      </c>
      <c r="C42" s="186"/>
      <c r="D42" s="187"/>
      <c r="E42" s="188"/>
      <c r="F42" s="189"/>
      <c r="G42" s="190"/>
      <c r="H42" s="191"/>
      <c r="I42" s="191"/>
      <c r="J42" s="191"/>
      <c r="K42" s="192"/>
      <c r="L42" s="193"/>
      <c r="M42" s="194"/>
      <c r="N42" s="194"/>
      <c r="O42" s="19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196">
        <f t="shared" si="6"/>
        <v>0</v>
      </c>
      <c r="AV42" s="197"/>
      <c r="AW42" s="198">
        <f t="shared" si="1"/>
        <v>0</v>
      </c>
      <c r="AX42" s="199"/>
      <c r="AY42" s="166"/>
      <c r="AZ42" s="167"/>
      <c r="BA42" s="167"/>
      <c r="BB42" s="167"/>
      <c r="BC42" s="167"/>
      <c r="BD42" s="168"/>
    </row>
    <row r="43" spans="1:56" ht="39.950000000000003" customHeight="1" x14ac:dyDescent="0.4">
      <c r="A43" s="71"/>
      <c r="B43" s="85">
        <f t="shared" si="4"/>
        <v>30</v>
      </c>
      <c r="C43" s="186"/>
      <c r="D43" s="187"/>
      <c r="E43" s="188"/>
      <c r="F43" s="189"/>
      <c r="G43" s="190"/>
      <c r="H43" s="191"/>
      <c r="I43" s="191"/>
      <c r="J43" s="191"/>
      <c r="K43" s="192"/>
      <c r="L43" s="193"/>
      <c r="M43" s="194"/>
      <c r="N43" s="194"/>
      <c r="O43" s="19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196">
        <f t="shared" si="6"/>
        <v>0</v>
      </c>
      <c r="AV43" s="197"/>
      <c r="AW43" s="198">
        <f t="shared" si="1"/>
        <v>0</v>
      </c>
      <c r="AX43" s="199"/>
      <c r="AY43" s="166"/>
      <c r="AZ43" s="167"/>
      <c r="BA43" s="167"/>
      <c r="BB43" s="167"/>
      <c r="BC43" s="167"/>
      <c r="BD43" s="168"/>
    </row>
    <row r="44" spans="1:56" ht="39.950000000000003" customHeight="1" x14ac:dyDescent="0.4">
      <c r="A44" s="71"/>
      <c r="B44" s="85">
        <f t="shared" si="4"/>
        <v>31</v>
      </c>
      <c r="C44" s="186"/>
      <c r="D44" s="187"/>
      <c r="E44" s="188"/>
      <c r="F44" s="189"/>
      <c r="G44" s="190"/>
      <c r="H44" s="191"/>
      <c r="I44" s="191"/>
      <c r="J44" s="191"/>
      <c r="K44" s="192"/>
      <c r="L44" s="193"/>
      <c r="M44" s="194"/>
      <c r="N44" s="194"/>
      <c r="O44" s="19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196">
        <f t="shared" si="6"/>
        <v>0</v>
      </c>
      <c r="AV44" s="197"/>
      <c r="AW44" s="198">
        <f t="shared" si="1"/>
        <v>0</v>
      </c>
      <c r="AX44" s="199"/>
      <c r="AY44" s="166"/>
      <c r="AZ44" s="167"/>
      <c r="BA44" s="167"/>
      <c r="BB44" s="167"/>
      <c r="BC44" s="167"/>
      <c r="BD44" s="168"/>
    </row>
    <row r="45" spans="1:56" ht="39.950000000000003" customHeight="1" x14ac:dyDescent="0.4">
      <c r="A45" s="71"/>
      <c r="B45" s="85">
        <f t="shared" si="4"/>
        <v>32</v>
      </c>
      <c r="C45" s="186"/>
      <c r="D45" s="187"/>
      <c r="E45" s="188"/>
      <c r="F45" s="189"/>
      <c r="G45" s="190"/>
      <c r="H45" s="191"/>
      <c r="I45" s="191"/>
      <c r="J45" s="191"/>
      <c r="K45" s="192"/>
      <c r="L45" s="193"/>
      <c r="M45" s="194"/>
      <c r="N45" s="194"/>
      <c r="O45" s="19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196">
        <f t="shared" si="6"/>
        <v>0</v>
      </c>
      <c r="AV45" s="197"/>
      <c r="AW45" s="198">
        <f t="shared" si="1"/>
        <v>0</v>
      </c>
      <c r="AX45" s="199"/>
      <c r="AY45" s="166"/>
      <c r="AZ45" s="167"/>
      <c r="BA45" s="167"/>
      <c r="BB45" s="167"/>
      <c r="BC45" s="167"/>
      <c r="BD45" s="168"/>
    </row>
    <row r="46" spans="1:56" ht="39.950000000000003" customHeight="1" x14ac:dyDescent="0.4">
      <c r="A46" s="71"/>
      <c r="B46" s="85">
        <f t="shared" si="4"/>
        <v>33</v>
      </c>
      <c r="C46" s="186"/>
      <c r="D46" s="187"/>
      <c r="E46" s="188"/>
      <c r="F46" s="189"/>
      <c r="G46" s="190"/>
      <c r="H46" s="191"/>
      <c r="I46" s="191"/>
      <c r="J46" s="191"/>
      <c r="K46" s="192"/>
      <c r="L46" s="193"/>
      <c r="M46" s="194"/>
      <c r="N46" s="194"/>
      <c r="O46" s="19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196">
        <f t="shared" si="6"/>
        <v>0</v>
      </c>
      <c r="AV46" s="197"/>
      <c r="AW46" s="198">
        <f t="shared" ref="AW46:AW77" si="7">IF($AZ$3="４週",AU46/4,IF($AZ$3="暦月",AU46/($AZ$7/7),""))</f>
        <v>0</v>
      </c>
      <c r="AX46" s="199"/>
      <c r="AY46" s="166"/>
      <c r="AZ46" s="167"/>
      <c r="BA46" s="167"/>
      <c r="BB46" s="167"/>
      <c r="BC46" s="167"/>
      <c r="BD46" s="168"/>
    </row>
    <row r="47" spans="1:56" ht="39.950000000000003" customHeight="1" x14ac:dyDescent="0.4">
      <c r="A47" s="71"/>
      <c r="B47" s="85">
        <f t="shared" si="4"/>
        <v>34</v>
      </c>
      <c r="C47" s="186"/>
      <c r="D47" s="187"/>
      <c r="E47" s="188"/>
      <c r="F47" s="189"/>
      <c r="G47" s="190"/>
      <c r="H47" s="191"/>
      <c r="I47" s="191"/>
      <c r="J47" s="191"/>
      <c r="K47" s="192"/>
      <c r="L47" s="193"/>
      <c r="M47" s="194"/>
      <c r="N47" s="194"/>
      <c r="O47" s="19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196">
        <f t="shared" si="6"/>
        <v>0</v>
      </c>
      <c r="AV47" s="197"/>
      <c r="AW47" s="198">
        <f t="shared" si="7"/>
        <v>0</v>
      </c>
      <c r="AX47" s="199"/>
      <c r="AY47" s="166"/>
      <c r="AZ47" s="167"/>
      <c r="BA47" s="167"/>
      <c r="BB47" s="167"/>
      <c r="BC47" s="167"/>
      <c r="BD47" s="168"/>
    </row>
    <row r="48" spans="1:56" ht="39.950000000000003" customHeight="1" x14ac:dyDescent="0.4">
      <c r="A48" s="71"/>
      <c r="B48" s="85">
        <f t="shared" si="4"/>
        <v>35</v>
      </c>
      <c r="C48" s="186"/>
      <c r="D48" s="187"/>
      <c r="E48" s="188"/>
      <c r="F48" s="189"/>
      <c r="G48" s="190"/>
      <c r="H48" s="191"/>
      <c r="I48" s="191"/>
      <c r="J48" s="191"/>
      <c r="K48" s="192"/>
      <c r="L48" s="193"/>
      <c r="M48" s="194"/>
      <c r="N48" s="194"/>
      <c r="O48" s="19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196">
        <f t="shared" si="6"/>
        <v>0</v>
      </c>
      <c r="AV48" s="197"/>
      <c r="AW48" s="198">
        <f t="shared" si="7"/>
        <v>0</v>
      </c>
      <c r="AX48" s="199"/>
      <c r="AY48" s="166"/>
      <c r="AZ48" s="167"/>
      <c r="BA48" s="167"/>
      <c r="BB48" s="167"/>
      <c r="BC48" s="167"/>
      <c r="BD48" s="168"/>
    </row>
    <row r="49" spans="1:56" ht="39.950000000000003" customHeight="1" x14ac:dyDescent="0.4">
      <c r="A49" s="71"/>
      <c r="B49" s="85">
        <f t="shared" si="4"/>
        <v>36</v>
      </c>
      <c r="C49" s="186"/>
      <c r="D49" s="187"/>
      <c r="E49" s="188"/>
      <c r="F49" s="189"/>
      <c r="G49" s="190"/>
      <c r="H49" s="191"/>
      <c r="I49" s="191"/>
      <c r="J49" s="191"/>
      <c r="K49" s="192"/>
      <c r="L49" s="193"/>
      <c r="M49" s="194"/>
      <c r="N49" s="194"/>
      <c r="O49" s="19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196">
        <f t="shared" si="6"/>
        <v>0</v>
      </c>
      <c r="AV49" s="197"/>
      <c r="AW49" s="198">
        <f t="shared" si="7"/>
        <v>0</v>
      </c>
      <c r="AX49" s="199"/>
      <c r="AY49" s="166"/>
      <c r="AZ49" s="167"/>
      <c r="BA49" s="167"/>
      <c r="BB49" s="167"/>
      <c r="BC49" s="167"/>
      <c r="BD49" s="168"/>
    </row>
    <row r="50" spans="1:56" ht="39.950000000000003" customHeight="1" x14ac:dyDescent="0.4">
      <c r="A50" s="71"/>
      <c r="B50" s="85">
        <f t="shared" si="4"/>
        <v>37</v>
      </c>
      <c r="C50" s="186"/>
      <c r="D50" s="187"/>
      <c r="E50" s="188"/>
      <c r="F50" s="189"/>
      <c r="G50" s="190"/>
      <c r="H50" s="191"/>
      <c r="I50" s="191"/>
      <c r="J50" s="191"/>
      <c r="K50" s="192"/>
      <c r="L50" s="193"/>
      <c r="M50" s="194"/>
      <c r="N50" s="194"/>
      <c r="O50" s="19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196">
        <f t="shared" si="6"/>
        <v>0</v>
      </c>
      <c r="AV50" s="197"/>
      <c r="AW50" s="198">
        <f t="shared" si="7"/>
        <v>0</v>
      </c>
      <c r="AX50" s="199"/>
      <c r="AY50" s="166"/>
      <c r="AZ50" s="167"/>
      <c r="BA50" s="167"/>
      <c r="BB50" s="167"/>
      <c r="BC50" s="167"/>
      <c r="BD50" s="168"/>
    </row>
    <row r="51" spans="1:56" ht="39.950000000000003" customHeight="1" x14ac:dyDescent="0.4">
      <c r="A51" s="71"/>
      <c r="B51" s="85">
        <f t="shared" si="4"/>
        <v>38</v>
      </c>
      <c r="C51" s="186"/>
      <c r="D51" s="187"/>
      <c r="E51" s="188"/>
      <c r="F51" s="189"/>
      <c r="G51" s="190"/>
      <c r="H51" s="191"/>
      <c r="I51" s="191"/>
      <c r="J51" s="191"/>
      <c r="K51" s="192"/>
      <c r="L51" s="193"/>
      <c r="M51" s="194"/>
      <c r="N51" s="194"/>
      <c r="O51" s="19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196">
        <f t="shared" si="6"/>
        <v>0</v>
      </c>
      <c r="AV51" s="197"/>
      <c r="AW51" s="198">
        <f t="shared" si="7"/>
        <v>0</v>
      </c>
      <c r="AX51" s="199"/>
      <c r="AY51" s="166"/>
      <c r="AZ51" s="167"/>
      <c r="BA51" s="167"/>
      <c r="BB51" s="167"/>
      <c r="BC51" s="167"/>
      <c r="BD51" s="168"/>
    </row>
    <row r="52" spans="1:56" ht="39.950000000000003" customHeight="1" x14ac:dyDescent="0.4">
      <c r="A52" s="71"/>
      <c r="B52" s="85">
        <f t="shared" si="4"/>
        <v>39</v>
      </c>
      <c r="C52" s="186"/>
      <c r="D52" s="187"/>
      <c r="E52" s="188"/>
      <c r="F52" s="189"/>
      <c r="G52" s="190"/>
      <c r="H52" s="191"/>
      <c r="I52" s="191"/>
      <c r="J52" s="191"/>
      <c r="K52" s="192"/>
      <c r="L52" s="193"/>
      <c r="M52" s="194"/>
      <c r="N52" s="194"/>
      <c r="O52" s="19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196">
        <f t="shared" si="6"/>
        <v>0</v>
      </c>
      <c r="AV52" s="197"/>
      <c r="AW52" s="198">
        <f t="shared" si="7"/>
        <v>0</v>
      </c>
      <c r="AX52" s="199"/>
      <c r="AY52" s="166"/>
      <c r="AZ52" s="167"/>
      <c r="BA52" s="167"/>
      <c r="BB52" s="167"/>
      <c r="BC52" s="167"/>
      <c r="BD52" s="168"/>
    </row>
    <row r="53" spans="1:56" ht="39.950000000000003" customHeight="1" x14ac:dyDescent="0.4">
      <c r="A53" s="71"/>
      <c r="B53" s="85">
        <f t="shared" si="4"/>
        <v>40</v>
      </c>
      <c r="C53" s="186"/>
      <c r="D53" s="187"/>
      <c r="E53" s="188"/>
      <c r="F53" s="189"/>
      <c r="G53" s="190"/>
      <c r="H53" s="191"/>
      <c r="I53" s="191"/>
      <c r="J53" s="191"/>
      <c r="K53" s="192"/>
      <c r="L53" s="193"/>
      <c r="M53" s="194"/>
      <c r="N53" s="194"/>
      <c r="O53" s="19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196">
        <f t="shared" si="6"/>
        <v>0</v>
      </c>
      <c r="AV53" s="197"/>
      <c r="AW53" s="198">
        <f t="shared" si="7"/>
        <v>0</v>
      </c>
      <c r="AX53" s="199"/>
      <c r="AY53" s="166"/>
      <c r="AZ53" s="167"/>
      <c r="BA53" s="167"/>
      <c r="BB53" s="167"/>
      <c r="BC53" s="167"/>
      <c r="BD53" s="168"/>
    </row>
    <row r="54" spans="1:56" ht="39.950000000000003" customHeight="1" x14ac:dyDescent="0.4">
      <c r="A54" s="71"/>
      <c r="B54" s="85">
        <f t="shared" si="4"/>
        <v>41</v>
      </c>
      <c r="C54" s="186"/>
      <c r="D54" s="187"/>
      <c r="E54" s="188"/>
      <c r="F54" s="189"/>
      <c r="G54" s="190"/>
      <c r="H54" s="191"/>
      <c r="I54" s="191"/>
      <c r="J54" s="191"/>
      <c r="K54" s="192"/>
      <c r="L54" s="193"/>
      <c r="M54" s="194"/>
      <c r="N54" s="194"/>
      <c r="O54" s="19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196">
        <f t="shared" si="6"/>
        <v>0</v>
      </c>
      <c r="AV54" s="197"/>
      <c r="AW54" s="198">
        <f t="shared" si="7"/>
        <v>0</v>
      </c>
      <c r="AX54" s="199"/>
      <c r="AY54" s="166"/>
      <c r="AZ54" s="167"/>
      <c r="BA54" s="167"/>
      <c r="BB54" s="167"/>
      <c r="BC54" s="167"/>
      <c r="BD54" s="168"/>
    </row>
    <row r="55" spans="1:56" ht="39.950000000000003" customHeight="1" x14ac:dyDescent="0.4">
      <c r="A55" s="71"/>
      <c r="B55" s="85">
        <f t="shared" si="4"/>
        <v>42</v>
      </c>
      <c r="C55" s="186"/>
      <c r="D55" s="187"/>
      <c r="E55" s="188"/>
      <c r="F55" s="189"/>
      <c r="G55" s="190"/>
      <c r="H55" s="191"/>
      <c r="I55" s="191"/>
      <c r="J55" s="191"/>
      <c r="K55" s="192"/>
      <c r="L55" s="193"/>
      <c r="M55" s="194"/>
      <c r="N55" s="194"/>
      <c r="O55" s="19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196">
        <f t="shared" si="6"/>
        <v>0</v>
      </c>
      <c r="AV55" s="197"/>
      <c r="AW55" s="198">
        <f t="shared" si="7"/>
        <v>0</v>
      </c>
      <c r="AX55" s="199"/>
      <c r="AY55" s="166"/>
      <c r="AZ55" s="167"/>
      <c r="BA55" s="167"/>
      <c r="BB55" s="167"/>
      <c r="BC55" s="167"/>
      <c r="BD55" s="168"/>
    </row>
    <row r="56" spans="1:56" ht="39.950000000000003" customHeight="1" x14ac:dyDescent="0.4">
      <c r="A56" s="71"/>
      <c r="B56" s="85">
        <f t="shared" si="4"/>
        <v>43</v>
      </c>
      <c r="C56" s="186"/>
      <c r="D56" s="187"/>
      <c r="E56" s="188"/>
      <c r="F56" s="189"/>
      <c r="G56" s="190"/>
      <c r="H56" s="191"/>
      <c r="I56" s="191"/>
      <c r="J56" s="191"/>
      <c r="K56" s="192"/>
      <c r="L56" s="193"/>
      <c r="M56" s="194"/>
      <c r="N56" s="194"/>
      <c r="O56" s="19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196">
        <f t="shared" si="6"/>
        <v>0</v>
      </c>
      <c r="AV56" s="197"/>
      <c r="AW56" s="198">
        <f t="shared" si="7"/>
        <v>0</v>
      </c>
      <c r="AX56" s="199"/>
      <c r="AY56" s="166"/>
      <c r="AZ56" s="167"/>
      <c r="BA56" s="167"/>
      <c r="BB56" s="167"/>
      <c r="BC56" s="167"/>
      <c r="BD56" s="168"/>
    </row>
    <row r="57" spans="1:56" ht="39.950000000000003" customHeight="1" x14ac:dyDescent="0.4">
      <c r="A57" s="71"/>
      <c r="B57" s="85">
        <f t="shared" si="4"/>
        <v>44</v>
      </c>
      <c r="C57" s="186"/>
      <c r="D57" s="187"/>
      <c r="E57" s="188"/>
      <c r="F57" s="189"/>
      <c r="G57" s="190"/>
      <c r="H57" s="191"/>
      <c r="I57" s="191"/>
      <c r="J57" s="191"/>
      <c r="K57" s="192"/>
      <c r="L57" s="193"/>
      <c r="M57" s="194"/>
      <c r="N57" s="194"/>
      <c r="O57" s="19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196">
        <f t="shared" si="6"/>
        <v>0</v>
      </c>
      <c r="AV57" s="197"/>
      <c r="AW57" s="198">
        <f t="shared" si="7"/>
        <v>0</v>
      </c>
      <c r="AX57" s="199"/>
      <c r="AY57" s="166"/>
      <c r="AZ57" s="167"/>
      <c r="BA57" s="167"/>
      <c r="BB57" s="167"/>
      <c r="BC57" s="167"/>
      <c r="BD57" s="168"/>
    </row>
    <row r="58" spans="1:56" ht="39.950000000000003" customHeight="1" x14ac:dyDescent="0.4">
      <c r="A58" s="71"/>
      <c r="B58" s="85">
        <f t="shared" si="4"/>
        <v>45</v>
      </c>
      <c r="C58" s="186"/>
      <c r="D58" s="187"/>
      <c r="E58" s="188"/>
      <c r="F58" s="189"/>
      <c r="G58" s="190"/>
      <c r="H58" s="191"/>
      <c r="I58" s="191"/>
      <c r="J58" s="191"/>
      <c r="K58" s="192"/>
      <c r="L58" s="193"/>
      <c r="M58" s="194"/>
      <c r="N58" s="194"/>
      <c r="O58" s="19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196">
        <f t="shared" si="6"/>
        <v>0</v>
      </c>
      <c r="AV58" s="197"/>
      <c r="AW58" s="198">
        <f t="shared" si="7"/>
        <v>0</v>
      </c>
      <c r="AX58" s="199"/>
      <c r="AY58" s="166"/>
      <c r="AZ58" s="167"/>
      <c r="BA58" s="167"/>
      <c r="BB58" s="167"/>
      <c r="BC58" s="167"/>
      <c r="BD58" s="168"/>
    </row>
    <row r="59" spans="1:56" ht="39.950000000000003" customHeight="1" x14ac:dyDescent="0.4">
      <c r="A59" s="71"/>
      <c r="B59" s="85">
        <f t="shared" si="4"/>
        <v>46</v>
      </c>
      <c r="C59" s="186"/>
      <c r="D59" s="187"/>
      <c r="E59" s="188"/>
      <c r="F59" s="189"/>
      <c r="G59" s="190"/>
      <c r="H59" s="191"/>
      <c r="I59" s="191"/>
      <c r="J59" s="191"/>
      <c r="K59" s="192"/>
      <c r="L59" s="193"/>
      <c r="M59" s="194"/>
      <c r="N59" s="194"/>
      <c r="O59" s="19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196">
        <f t="shared" si="6"/>
        <v>0</v>
      </c>
      <c r="AV59" s="197"/>
      <c r="AW59" s="198">
        <f t="shared" si="7"/>
        <v>0</v>
      </c>
      <c r="AX59" s="199"/>
      <c r="AY59" s="166"/>
      <c r="AZ59" s="167"/>
      <c r="BA59" s="167"/>
      <c r="BB59" s="167"/>
      <c r="BC59" s="167"/>
      <c r="BD59" s="168"/>
    </row>
    <row r="60" spans="1:56" ht="39.950000000000003" customHeight="1" x14ac:dyDescent="0.4">
      <c r="A60" s="71"/>
      <c r="B60" s="85">
        <f t="shared" si="4"/>
        <v>47</v>
      </c>
      <c r="C60" s="186"/>
      <c r="D60" s="187"/>
      <c r="E60" s="188"/>
      <c r="F60" s="189"/>
      <c r="G60" s="190"/>
      <c r="H60" s="191"/>
      <c r="I60" s="191"/>
      <c r="J60" s="191"/>
      <c r="K60" s="192"/>
      <c r="L60" s="193"/>
      <c r="M60" s="194"/>
      <c r="N60" s="194"/>
      <c r="O60" s="19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196">
        <f t="shared" si="6"/>
        <v>0</v>
      </c>
      <c r="AV60" s="197"/>
      <c r="AW60" s="198">
        <f t="shared" si="7"/>
        <v>0</v>
      </c>
      <c r="AX60" s="199"/>
      <c r="AY60" s="166"/>
      <c r="AZ60" s="167"/>
      <c r="BA60" s="167"/>
      <c r="BB60" s="167"/>
      <c r="BC60" s="167"/>
      <c r="BD60" s="168"/>
    </row>
    <row r="61" spans="1:56" ht="39.950000000000003" customHeight="1" x14ac:dyDescent="0.4">
      <c r="A61" s="71"/>
      <c r="B61" s="85">
        <f t="shared" si="4"/>
        <v>48</v>
      </c>
      <c r="C61" s="186"/>
      <c r="D61" s="187"/>
      <c r="E61" s="188"/>
      <c r="F61" s="189"/>
      <c r="G61" s="190"/>
      <c r="H61" s="191"/>
      <c r="I61" s="191"/>
      <c r="J61" s="191"/>
      <c r="K61" s="192"/>
      <c r="L61" s="193"/>
      <c r="M61" s="194"/>
      <c r="N61" s="194"/>
      <c r="O61" s="19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196">
        <f t="shared" si="6"/>
        <v>0</v>
      </c>
      <c r="AV61" s="197"/>
      <c r="AW61" s="198">
        <f t="shared" si="7"/>
        <v>0</v>
      </c>
      <c r="AX61" s="199"/>
      <c r="AY61" s="166"/>
      <c r="AZ61" s="167"/>
      <c r="BA61" s="167"/>
      <c r="BB61" s="167"/>
      <c r="BC61" s="167"/>
      <c r="BD61" s="168"/>
    </row>
    <row r="62" spans="1:56" ht="39.950000000000003" customHeight="1" x14ac:dyDescent="0.4">
      <c r="A62" s="71"/>
      <c r="B62" s="85">
        <f t="shared" si="4"/>
        <v>49</v>
      </c>
      <c r="C62" s="186"/>
      <c r="D62" s="187"/>
      <c r="E62" s="188"/>
      <c r="F62" s="189"/>
      <c r="G62" s="190"/>
      <c r="H62" s="191"/>
      <c r="I62" s="191"/>
      <c r="J62" s="191"/>
      <c r="K62" s="192"/>
      <c r="L62" s="193"/>
      <c r="M62" s="194"/>
      <c r="N62" s="194"/>
      <c r="O62" s="19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196">
        <f t="shared" si="6"/>
        <v>0</v>
      </c>
      <c r="AV62" s="197"/>
      <c r="AW62" s="198">
        <f t="shared" si="7"/>
        <v>0</v>
      </c>
      <c r="AX62" s="199"/>
      <c r="AY62" s="166"/>
      <c r="AZ62" s="167"/>
      <c r="BA62" s="167"/>
      <c r="BB62" s="167"/>
      <c r="BC62" s="167"/>
      <c r="BD62" s="168"/>
    </row>
    <row r="63" spans="1:56" ht="39.950000000000003" customHeight="1" x14ac:dyDescent="0.4">
      <c r="A63" s="71"/>
      <c r="B63" s="85">
        <f t="shared" si="4"/>
        <v>50</v>
      </c>
      <c r="C63" s="186"/>
      <c r="D63" s="187"/>
      <c r="E63" s="188"/>
      <c r="F63" s="189"/>
      <c r="G63" s="190"/>
      <c r="H63" s="191"/>
      <c r="I63" s="191"/>
      <c r="J63" s="191"/>
      <c r="K63" s="192"/>
      <c r="L63" s="193"/>
      <c r="M63" s="194"/>
      <c r="N63" s="194"/>
      <c r="O63" s="19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196">
        <f t="shared" si="6"/>
        <v>0</v>
      </c>
      <c r="AV63" s="197"/>
      <c r="AW63" s="198">
        <f t="shared" si="7"/>
        <v>0</v>
      </c>
      <c r="AX63" s="199"/>
      <c r="AY63" s="166"/>
      <c r="AZ63" s="167"/>
      <c r="BA63" s="167"/>
      <c r="BB63" s="167"/>
      <c r="BC63" s="167"/>
      <c r="BD63" s="168"/>
    </row>
    <row r="64" spans="1:56" ht="39.950000000000003" customHeight="1" x14ac:dyDescent="0.4">
      <c r="A64" s="71"/>
      <c r="B64" s="85">
        <f t="shared" si="4"/>
        <v>51</v>
      </c>
      <c r="C64" s="186"/>
      <c r="D64" s="187"/>
      <c r="E64" s="188"/>
      <c r="F64" s="189"/>
      <c r="G64" s="190"/>
      <c r="H64" s="191"/>
      <c r="I64" s="191"/>
      <c r="J64" s="191"/>
      <c r="K64" s="192"/>
      <c r="L64" s="193"/>
      <c r="M64" s="194"/>
      <c r="N64" s="194"/>
      <c r="O64" s="19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196">
        <f t="shared" si="6"/>
        <v>0</v>
      </c>
      <c r="AV64" s="197"/>
      <c r="AW64" s="198">
        <f t="shared" si="7"/>
        <v>0</v>
      </c>
      <c r="AX64" s="199"/>
      <c r="AY64" s="166"/>
      <c r="AZ64" s="167"/>
      <c r="BA64" s="167"/>
      <c r="BB64" s="167"/>
      <c r="BC64" s="167"/>
      <c r="BD64" s="168"/>
    </row>
    <row r="65" spans="1:56" ht="39.950000000000003" customHeight="1" x14ac:dyDescent="0.4">
      <c r="A65" s="71"/>
      <c r="B65" s="85">
        <f t="shared" si="4"/>
        <v>52</v>
      </c>
      <c r="C65" s="186"/>
      <c r="D65" s="187"/>
      <c r="E65" s="188"/>
      <c r="F65" s="189"/>
      <c r="G65" s="190"/>
      <c r="H65" s="191"/>
      <c r="I65" s="191"/>
      <c r="J65" s="191"/>
      <c r="K65" s="192"/>
      <c r="L65" s="193"/>
      <c r="M65" s="194"/>
      <c r="N65" s="194"/>
      <c r="O65" s="19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196">
        <f t="shared" si="6"/>
        <v>0</v>
      </c>
      <c r="AV65" s="197"/>
      <c r="AW65" s="198">
        <f t="shared" si="7"/>
        <v>0</v>
      </c>
      <c r="AX65" s="199"/>
      <c r="AY65" s="166"/>
      <c r="AZ65" s="167"/>
      <c r="BA65" s="167"/>
      <c r="BB65" s="167"/>
      <c r="BC65" s="167"/>
      <c r="BD65" s="168"/>
    </row>
    <row r="66" spans="1:56" ht="39.950000000000003" customHeight="1" x14ac:dyDescent="0.4">
      <c r="A66" s="71"/>
      <c r="B66" s="85">
        <f t="shared" si="4"/>
        <v>53</v>
      </c>
      <c r="C66" s="186"/>
      <c r="D66" s="187"/>
      <c r="E66" s="188"/>
      <c r="F66" s="189"/>
      <c r="G66" s="190"/>
      <c r="H66" s="191"/>
      <c r="I66" s="191"/>
      <c r="J66" s="191"/>
      <c r="K66" s="192"/>
      <c r="L66" s="193"/>
      <c r="M66" s="194"/>
      <c r="N66" s="194"/>
      <c r="O66" s="19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196">
        <f t="shared" si="6"/>
        <v>0</v>
      </c>
      <c r="AV66" s="197"/>
      <c r="AW66" s="198">
        <f t="shared" si="7"/>
        <v>0</v>
      </c>
      <c r="AX66" s="199"/>
      <c r="AY66" s="166"/>
      <c r="AZ66" s="167"/>
      <c r="BA66" s="167"/>
      <c r="BB66" s="167"/>
      <c r="BC66" s="167"/>
      <c r="BD66" s="168"/>
    </row>
    <row r="67" spans="1:56" ht="39.950000000000003" customHeight="1" x14ac:dyDescent="0.4">
      <c r="A67" s="71"/>
      <c r="B67" s="85">
        <f t="shared" si="4"/>
        <v>54</v>
      </c>
      <c r="C67" s="186"/>
      <c r="D67" s="187"/>
      <c r="E67" s="188"/>
      <c r="F67" s="189"/>
      <c r="G67" s="190"/>
      <c r="H67" s="191"/>
      <c r="I67" s="191"/>
      <c r="J67" s="191"/>
      <c r="K67" s="192"/>
      <c r="L67" s="193"/>
      <c r="M67" s="194"/>
      <c r="N67" s="194"/>
      <c r="O67" s="19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196">
        <f t="shared" si="6"/>
        <v>0</v>
      </c>
      <c r="AV67" s="197"/>
      <c r="AW67" s="198">
        <f t="shared" si="7"/>
        <v>0</v>
      </c>
      <c r="AX67" s="199"/>
      <c r="AY67" s="166"/>
      <c r="AZ67" s="167"/>
      <c r="BA67" s="167"/>
      <c r="BB67" s="167"/>
      <c r="BC67" s="167"/>
      <c r="BD67" s="168"/>
    </row>
    <row r="68" spans="1:56" ht="39.950000000000003" customHeight="1" x14ac:dyDescent="0.4">
      <c r="A68" s="71"/>
      <c r="B68" s="85">
        <f t="shared" si="4"/>
        <v>55</v>
      </c>
      <c r="C68" s="186"/>
      <c r="D68" s="187"/>
      <c r="E68" s="188"/>
      <c r="F68" s="189"/>
      <c r="G68" s="190"/>
      <c r="H68" s="191"/>
      <c r="I68" s="191"/>
      <c r="J68" s="191"/>
      <c r="K68" s="192"/>
      <c r="L68" s="193"/>
      <c r="M68" s="194"/>
      <c r="N68" s="194"/>
      <c r="O68" s="195"/>
      <c r="P68" s="132"/>
      <c r="Q68" s="133"/>
      <c r="R68" s="133"/>
      <c r="S68" s="133"/>
      <c r="T68" s="133"/>
      <c r="U68" s="133"/>
      <c r="V68" s="134"/>
      <c r="W68" s="132"/>
      <c r="X68" s="133"/>
      <c r="Y68" s="133"/>
      <c r="Z68" s="133"/>
      <c r="AA68" s="133"/>
      <c r="AB68" s="133"/>
      <c r="AC68" s="134"/>
      <c r="AD68" s="132"/>
      <c r="AE68" s="133"/>
      <c r="AF68" s="133"/>
      <c r="AG68" s="133"/>
      <c r="AH68" s="133"/>
      <c r="AI68" s="133"/>
      <c r="AJ68" s="134"/>
      <c r="AK68" s="132"/>
      <c r="AL68" s="133"/>
      <c r="AM68" s="133"/>
      <c r="AN68" s="133"/>
      <c r="AO68" s="133"/>
      <c r="AP68" s="133"/>
      <c r="AQ68" s="134"/>
      <c r="AR68" s="132"/>
      <c r="AS68" s="133"/>
      <c r="AT68" s="134"/>
      <c r="AU68" s="196">
        <f t="shared" si="6"/>
        <v>0</v>
      </c>
      <c r="AV68" s="197"/>
      <c r="AW68" s="198">
        <f t="shared" si="7"/>
        <v>0</v>
      </c>
      <c r="AX68" s="199"/>
      <c r="AY68" s="166"/>
      <c r="AZ68" s="167"/>
      <c r="BA68" s="167"/>
      <c r="BB68" s="167"/>
      <c r="BC68" s="167"/>
      <c r="BD68" s="168"/>
    </row>
    <row r="69" spans="1:56" ht="39.950000000000003" customHeight="1" x14ac:dyDescent="0.4">
      <c r="A69" s="71"/>
      <c r="B69" s="85">
        <f t="shared" si="4"/>
        <v>56</v>
      </c>
      <c r="C69" s="186"/>
      <c r="D69" s="187"/>
      <c r="E69" s="188"/>
      <c r="F69" s="189"/>
      <c r="G69" s="190"/>
      <c r="H69" s="191"/>
      <c r="I69" s="191"/>
      <c r="J69" s="191"/>
      <c r="K69" s="192"/>
      <c r="L69" s="193"/>
      <c r="M69" s="194"/>
      <c r="N69" s="194"/>
      <c r="O69" s="195"/>
      <c r="P69" s="138"/>
      <c r="Q69" s="139"/>
      <c r="R69" s="139"/>
      <c r="S69" s="139"/>
      <c r="T69" s="139"/>
      <c r="U69" s="139"/>
      <c r="V69" s="140"/>
      <c r="W69" s="138"/>
      <c r="X69" s="139"/>
      <c r="Y69" s="139"/>
      <c r="Z69" s="139"/>
      <c r="AA69" s="139"/>
      <c r="AB69" s="139"/>
      <c r="AC69" s="140"/>
      <c r="AD69" s="138"/>
      <c r="AE69" s="139"/>
      <c r="AF69" s="139"/>
      <c r="AG69" s="139"/>
      <c r="AH69" s="139"/>
      <c r="AI69" s="139"/>
      <c r="AJ69" s="140"/>
      <c r="AK69" s="138"/>
      <c r="AL69" s="139"/>
      <c r="AM69" s="139"/>
      <c r="AN69" s="139"/>
      <c r="AO69" s="139"/>
      <c r="AP69" s="139"/>
      <c r="AQ69" s="140"/>
      <c r="AR69" s="138"/>
      <c r="AS69" s="139"/>
      <c r="AT69" s="140"/>
      <c r="AU69" s="196">
        <f t="shared" si="6"/>
        <v>0</v>
      </c>
      <c r="AV69" s="197"/>
      <c r="AW69" s="198">
        <f t="shared" si="7"/>
        <v>0</v>
      </c>
      <c r="AX69" s="199"/>
      <c r="AY69" s="166"/>
      <c r="AZ69" s="167"/>
      <c r="BA69" s="167"/>
      <c r="BB69" s="167"/>
      <c r="BC69" s="167"/>
      <c r="BD69" s="168"/>
    </row>
    <row r="70" spans="1:56" ht="39.950000000000003" customHeight="1" x14ac:dyDescent="0.4">
      <c r="A70" s="71"/>
      <c r="B70" s="85">
        <f t="shared" si="4"/>
        <v>57</v>
      </c>
      <c r="C70" s="186"/>
      <c r="D70" s="187"/>
      <c r="E70" s="188"/>
      <c r="F70" s="189"/>
      <c r="G70" s="190"/>
      <c r="H70" s="191"/>
      <c r="I70" s="191"/>
      <c r="J70" s="191"/>
      <c r="K70" s="192"/>
      <c r="L70" s="193"/>
      <c r="M70" s="194"/>
      <c r="N70" s="194"/>
      <c r="O70" s="19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196">
        <f t="shared" si="6"/>
        <v>0</v>
      </c>
      <c r="AV70" s="197"/>
      <c r="AW70" s="198">
        <f t="shared" si="7"/>
        <v>0</v>
      </c>
      <c r="AX70" s="199"/>
      <c r="AY70" s="166"/>
      <c r="AZ70" s="167"/>
      <c r="BA70" s="167"/>
      <c r="BB70" s="167"/>
      <c r="BC70" s="167"/>
      <c r="BD70" s="168"/>
    </row>
    <row r="71" spans="1:56" ht="39.950000000000003" customHeight="1" x14ac:dyDescent="0.4">
      <c r="A71" s="71"/>
      <c r="B71" s="85">
        <f t="shared" si="4"/>
        <v>58</v>
      </c>
      <c r="C71" s="186"/>
      <c r="D71" s="187"/>
      <c r="E71" s="188"/>
      <c r="F71" s="189"/>
      <c r="G71" s="190"/>
      <c r="H71" s="191"/>
      <c r="I71" s="191"/>
      <c r="J71" s="191"/>
      <c r="K71" s="192"/>
      <c r="L71" s="193"/>
      <c r="M71" s="194"/>
      <c r="N71" s="194"/>
      <c r="O71" s="19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196">
        <f t="shared" si="6"/>
        <v>0</v>
      </c>
      <c r="AV71" s="197"/>
      <c r="AW71" s="198">
        <f t="shared" si="7"/>
        <v>0</v>
      </c>
      <c r="AX71" s="199"/>
      <c r="AY71" s="166"/>
      <c r="AZ71" s="167"/>
      <c r="BA71" s="167"/>
      <c r="BB71" s="167"/>
      <c r="BC71" s="167"/>
      <c r="BD71" s="168"/>
    </row>
    <row r="72" spans="1:56" ht="39.950000000000003" customHeight="1" x14ac:dyDescent="0.4">
      <c r="A72" s="71"/>
      <c r="B72" s="85">
        <f t="shared" si="4"/>
        <v>59</v>
      </c>
      <c r="C72" s="186"/>
      <c r="D72" s="187"/>
      <c r="E72" s="188"/>
      <c r="F72" s="189"/>
      <c r="G72" s="190"/>
      <c r="H72" s="191"/>
      <c r="I72" s="191"/>
      <c r="J72" s="191"/>
      <c r="K72" s="192"/>
      <c r="L72" s="193"/>
      <c r="M72" s="194"/>
      <c r="N72" s="194"/>
      <c r="O72" s="19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196">
        <f t="shared" si="6"/>
        <v>0</v>
      </c>
      <c r="AV72" s="197"/>
      <c r="AW72" s="198">
        <f t="shared" si="7"/>
        <v>0</v>
      </c>
      <c r="AX72" s="199"/>
      <c r="AY72" s="166"/>
      <c r="AZ72" s="167"/>
      <c r="BA72" s="167"/>
      <c r="BB72" s="167"/>
      <c r="BC72" s="167"/>
      <c r="BD72" s="168"/>
    </row>
    <row r="73" spans="1:56" ht="39.950000000000003" customHeight="1" x14ac:dyDescent="0.4">
      <c r="A73" s="71"/>
      <c r="B73" s="85">
        <f t="shared" si="4"/>
        <v>60</v>
      </c>
      <c r="C73" s="186"/>
      <c r="D73" s="187"/>
      <c r="E73" s="188"/>
      <c r="F73" s="189"/>
      <c r="G73" s="190"/>
      <c r="H73" s="191"/>
      <c r="I73" s="191"/>
      <c r="J73" s="191"/>
      <c r="K73" s="192"/>
      <c r="L73" s="193"/>
      <c r="M73" s="194"/>
      <c r="N73" s="194"/>
      <c r="O73" s="19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196">
        <f t="shared" si="6"/>
        <v>0</v>
      </c>
      <c r="AV73" s="197"/>
      <c r="AW73" s="198">
        <f t="shared" si="7"/>
        <v>0</v>
      </c>
      <c r="AX73" s="199"/>
      <c r="AY73" s="166"/>
      <c r="AZ73" s="167"/>
      <c r="BA73" s="167"/>
      <c r="BB73" s="167"/>
      <c r="BC73" s="167"/>
      <c r="BD73" s="168"/>
    </row>
    <row r="74" spans="1:56" ht="39.950000000000003" customHeight="1" x14ac:dyDescent="0.4">
      <c r="A74" s="71"/>
      <c r="B74" s="85">
        <f t="shared" si="4"/>
        <v>61</v>
      </c>
      <c r="C74" s="186"/>
      <c r="D74" s="187"/>
      <c r="E74" s="188"/>
      <c r="F74" s="189"/>
      <c r="G74" s="190"/>
      <c r="H74" s="191"/>
      <c r="I74" s="191"/>
      <c r="J74" s="191"/>
      <c r="K74" s="192"/>
      <c r="L74" s="193"/>
      <c r="M74" s="194"/>
      <c r="N74" s="194"/>
      <c r="O74" s="19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196">
        <f t="shared" si="6"/>
        <v>0</v>
      </c>
      <c r="AV74" s="197"/>
      <c r="AW74" s="198">
        <f t="shared" si="7"/>
        <v>0</v>
      </c>
      <c r="AX74" s="199"/>
      <c r="AY74" s="166"/>
      <c r="AZ74" s="167"/>
      <c r="BA74" s="167"/>
      <c r="BB74" s="167"/>
      <c r="BC74" s="167"/>
      <c r="BD74" s="168"/>
    </row>
    <row r="75" spans="1:56" ht="39.950000000000003" customHeight="1" x14ac:dyDescent="0.4">
      <c r="A75" s="71"/>
      <c r="B75" s="85">
        <f t="shared" si="4"/>
        <v>62</v>
      </c>
      <c r="C75" s="186"/>
      <c r="D75" s="187"/>
      <c r="E75" s="188"/>
      <c r="F75" s="189"/>
      <c r="G75" s="190"/>
      <c r="H75" s="191"/>
      <c r="I75" s="191"/>
      <c r="J75" s="191"/>
      <c r="K75" s="192"/>
      <c r="L75" s="193"/>
      <c r="M75" s="194"/>
      <c r="N75" s="194"/>
      <c r="O75" s="19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196">
        <f t="shared" si="6"/>
        <v>0</v>
      </c>
      <c r="AV75" s="197"/>
      <c r="AW75" s="198">
        <f t="shared" si="7"/>
        <v>0</v>
      </c>
      <c r="AX75" s="199"/>
      <c r="AY75" s="166"/>
      <c r="AZ75" s="167"/>
      <c r="BA75" s="167"/>
      <c r="BB75" s="167"/>
      <c r="BC75" s="167"/>
      <c r="BD75" s="168"/>
    </row>
    <row r="76" spans="1:56" ht="39.950000000000003" customHeight="1" x14ac:dyDescent="0.4">
      <c r="A76" s="71"/>
      <c r="B76" s="85">
        <f t="shared" si="4"/>
        <v>63</v>
      </c>
      <c r="C76" s="186"/>
      <c r="D76" s="187"/>
      <c r="E76" s="188"/>
      <c r="F76" s="189"/>
      <c r="G76" s="190"/>
      <c r="H76" s="191"/>
      <c r="I76" s="191"/>
      <c r="J76" s="191"/>
      <c r="K76" s="192"/>
      <c r="L76" s="193"/>
      <c r="M76" s="194"/>
      <c r="N76" s="194"/>
      <c r="O76" s="19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196">
        <f t="shared" si="6"/>
        <v>0</v>
      </c>
      <c r="AV76" s="197"/>
      <c r="AW76" s="198">
        <f t="shared" si="7"/>
        <v>0</v>
      </c>
      <c r="AX76" s="199"/>
      <c r="AY76" s="166"/>
      <c r="AZ76" s="167"/>
      <c r="BA76" s="167"/>
      <c r="BB76" s="167"/>
      <c r="BC76" s="167"/>
      <c r="BD76" s="168"/>
    </row>
    <row r="77" spans="1:56" ht="39.950000000000003" customHeight="1" x14ac:dyDescent="0.4">
      <c r="A77" s="71"/>
      <c r="B77" s="85">
        <f t="shared" si="4"/>
        <v>64</v>
      </c>
      <c r="C77" s="186"/>
      <c r="D77" s="187"/>
      <c r="E77" s="188"/>
      <c r="F77" s="189"/>
      <c r="G77" s="190"/>
      <c r="H77" s="191"/>
      <c r="I77" s="191"/>
      <c r="J77" s="191"/>
      <c r="K77" s="192"/>
      <c r="L77" s="193"/>
      <c r="M77" s="194"/>
      <c r="N77" s="194"/>
      <c r="O77" s="19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196">
        <f t="shared" si="6"/>
        <v>0</v>
      </c>
      <c r="AV77" s="197"/>
      <c r="AW77" s="198">
        <f t="shared" si="7"/>
        <v>0</v>
      </c>
      <c r="AX77" s="199"/>
      <c r="AY77" s="166"/>
      <c r="AZ77" s="167"/>
      <c r="BA77" s="167"/>
      <c r="BB77" s="167"/>
      <c r="BC77" s="167"/>
      <c r="BD77" s="168"/>
    </row>
    <row r="78" spans="1:56" ht="39.950000000000003" customHeight="1" x14ac:dyDescent="0.4">
      <c r="A78" s="71"/>
      <c r="B78" s="85">
        <f t="shared" si="4"/>
        <v>65</v>
      </c>
      <c r="C78" s="186"/>
      <c r="D78" s="187"/>
      <c r="E78" s="188"/>
      <c r="F78" s="189"/>
      <c r="G78" s="190"/>
      <c r="H78" s="191"/>
      <c r="I78" s="191"/>
      <c r="J78" s="191"/>
      <c r="K78" s="192"/>
      <c r="L78" s="193"/>
      <c r="M78" s="194"/>
      <c r="N78" s="194"/>
      <c r="O78" s="19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196">
        <f t="shared" si="6"/>
        <v>0</v>
      </c>
      <c r="AV78" s="197"/>
      <c r="AW78" s="198">
        <f t="shared" ref="AW78:AW113" si="8">IF($AZ$3="４週",AU78/4,IF($AZ$3="暦月",AU78/($AZ$7/7),""))</f>
        <v>0</v>
      </c>
      <c r="AX78" s="199"/>
      <c r="AY78" s="166"/>
      <c r="AZ78" s="167"/>
      <c r="BA78" s="167"/>
      <c r="BB78" s="167"/>
      <c r="BC78" s="167"/>
      <c r="BD78" s="168"/>
    </row>
    <row r="79" spans="1:56" ht="39.950000000000003" customHeight="1" x14ac:dyDescent="0.4">
      <c r="A79" s="71"/>
      <c r="B79" s="85">
        <f t="shared" si="4"/>
        <v>66</v>
      </c>
      <c r="C79" s="186"/>
      <c r="D79" s="187"/>
      <c r="E79" s="188"/>
      <c r="F79" s="189"/>
      <c r="G79" s="190"/>
      <c r="H79" s="191"/>
      <c r="I79" s="191"/>
      <c r="J79" s="191"/>
      <c r="K79" s="192"/>
      <c r="L79" s="193"/>
      <c r="M79" s="194"/>
      <c r="N79" s="194"/>
      <c r="O79" s="19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196">
        <f t="shared" si="6"/>
        <v>0</v>
      </c>
      <c r="AV79" s="197"/>
      <c r="AW79" s="198">
        <f t="shared" si="8"/>
        <v>0</v>
      </c>
      <c r="AX79" s="199"/>
      <c r="AY79" s="166"/>
      <c r="AZ79" s="167"/>
      <c r="BA79" s="167"/>
      <c r="BB79" s="167"/>
      <c r="BC79" s="167"/>
      <c r="BD79" s="168"/>
    </row>
    <row r="80" spans="1:56" ht="39.950000000000003" customHeight="1" x14ac:dyDescent="0.4">
      <c r="A80" s="71"/>
      <c r="B80" s="85">
        <f t="shared" si="4"/>
        <v>67</v>
      </c>
      <c r="C80" s="186"/>
      <c r="D80" s="187"/>
      <c r="E80" s="188"/>
      <c r="F80" s="189"/>
      <c r="G80" s="190"/>
      <c r="H80" s="191"/>
      <c r="I80" s="191"/>
      <c r="J80" s="191"/>
      <c r="K80" s="192"/>
      <c r="L80" s="193"/>
      <c r="M80" s="194"/>
      <c r="N80" s="194"/>
      <c r="O80" s="19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196">
        <f t="shared" si="6"/>
        <v>0</v>
      </c>
      <c r="AV80" s="197"/>
      <c r="AW80" s="198">
        <f t="shared" si="8"/>
        <v>0</v>
      </c>
      <c r="AX80" s="199"/>
      <c r="AY80" s="166"/>
      <c r="AZ80" s="167"/>
      <c r="BA80" s="167"/>
      <c r="BB80" s="167"/>
      <c r="BC80" s="167"/>
      <c r="BD80" s="168"/>
    </row>
    <row r="81" spans="1:56" ht="39.950000000000003" customHeight="1" x14ac:dyDescent="0.4">
      <c r="A81" s="71"/>
      <c r="B81" s="85">
        <f t="shared" si="4"/>
        <v>68</v>
      </c>
      <c r="C81" s="186"/>
      <c r="D81" s="187"/>
      <c r="E81" s="188"/>
      <c r="F81" s="189"/>
      <c r="G81" s="190"/>
      <c r="H81" s="191"/>
      <c r="I81" s="191"/>
      <c r="J81" s="191"/>
      <c r="K81" s="192"/>
      <c r="L81" s="193"/>
      <c r="M81" s="194"/>
      <c r="N81" s="194"/>
      <c r="O81" s="19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196">
        <f t="shared" si="6"/>
        <v>0</v>
      </c>
      <c r="AV81" s="197"/>
      <c r="AW81" s="198">
        <f t="shared" si="8"/>
        <v>0</v>
      </c>
      <c r="AX81" s="199"/>
      <c r="AY81" s="166"/>
      <c r="AZ81" s="167"/>
      <c r="BA81" s="167"/>
      <c r="BB81" s="167"/>
      <c r="BC81" s="167"/>
      <c r="BD81" s="168"/>
    </row>
    <row r="82" spans="1:56" ht="39.950000000000003" customHeight="1" x14ac:dyDescent="0.4">
      <c r="A82" s="71"/>
      <c r="B82" s="85">
        <f t="shared" si="4"/>
        <v>69</v>
      </c>
      <c r="C82" s="186"/>
      <c r="D82" s="187"/>
      <c r="E82" s="188"/>
      <c r="F82" s="189"/>
      <c r="G82" s="190"/>
      <c r="H82" s="191"/>
      <c r="I82" s="191"/>
      <c r="J82" s="191"/>
      <c r="K82" s="192"/>
      <c r="L82" s="193"/>
      <c r="M82" s="194"/>
      <c r="N82" s="194"/>
      <c r="O82" s="19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196">
        <f t="shared" si="6"/>
        <v>0</v>
      </c>
      <c r="AV82" s="197"/>
      <c r="AW82" s="198">
        <f t="shared" si="8"/>
        <v>0</v>
      </c>
      <c r="AX82" s="199"/>
      <c r="AY82" s="166"/>
      <c r="AZ82" s="167"/>
      <c r="BA82" s="167"/>
      <c r="BB82" s="167"/>
      <c r="BC82" s="167"/>
      <c r="BD82" s="168"/>
    </row>
    <row r="83" spans="1:56" ht="39.950000000000003" customHeight="1" x14ac:dyDescent="0.4">
      <c r="A83" s="71"/>
      <c r="B83" s="85">
        <f t="shared" si="4"/>
        <v>70</v>
      </c>
      <c r="C83" s="186"/>
      <c r="D83" s="187"/>
      <c r="E83" s="188"/>
      <c r="F83" s="189"/>
      <c r="G83" s="190"/>
      <c r="H83" s="191"/>
      <c r="I83" s="191"/>
      <c r="J83" s="191"/>
      <c r="K83" s="192"/>
      <c r="L83" s="193"/>
      <c r="M83" s="194"/>
      <c r="N83" s="194"/>
      <c r="O83" s="19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196">
        <f t="shared" si="6"/>
        <v>0</v>
      </c>
      <c r="AV83" s="197"/>
      <c r="AW83" s="198">
        <f t="shared" si="8"/>
        <v>0</v>
      </c>
      <c r="AX83" s="199"/>
      <c r="AY83" s="166"/>
      <c r="AZ83" s="167"/>
      <c r="BA83" s="167"/>
      <c r="BB83" s="167"/>
      <c r="BC83" s="167"/>
      <c r="BD83" s="168"/>
    </row>
    <row r="84" spans="1:56" ht="39.950000000000003" customHeight="1" x14ac:dyDescent="0.4">
      <c r="A84" s="71"/>
      <c r="B84" s="85">
        <f t="shared" si="4"/>
        <v>71</v>
      </c>
      <c r="C84" s="186"/>
      <c r="D84" s="187"/>
      <c r="E84" s="188"/>
      <c r="F84" s="189"/>
      <c r="G84" s="190"/>
      <c r="H84" s="191"/>
      <c r="I84" s="191"/>
      <c r="J84" s="191"/>
      <c r="K84" s="192"/>
      <c r="L84" s="193"/>
      <c r="M84" s="194"/>
      <c r="N84" s="194"/>
      <c r="O84" s="19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196">
        <f t="shared" si="6"/>
        <v>0</v>
      </c>
      <c r="AV84" s="197"/>
      <c r="AW84" s="198">
        <f t="shared" si="8"/>
        <v>0</v>
      </c>
      <c r="AX84" s="199"/>
      <c r="AY84" s="166"/>
      <c r="AZ84" s="167"/>
      <c r="BA84" s="167"/>
      <c r="BB84" s="167"/>
      <c r="BC84" s="167"/>
      <c r="BD84" s="168"/>
    </row>
    <row r="85" spans="1:56" ht="39.950000000000003" customHeight="1" x14ac:dyDescent="0.4">
      <c r="A85" s="71"/>
      <c r="B85" s="85">
        <f t="shared" si="4"/>
        <v>72</v>
      </c>
      <c r="C85" s="186"/>
      <c r="D85" s="187"/>
      <c r="E85" s="188"/>
      <c r="F85" s="189"/>
      <c r="G85" s="190"/>
      <c r="H85" s="191"/>
      <c r="I85" s="191"/>
      <c r="J85" s="191"/>
      <c r="K85" s="192"/>
      <c r="L85" s="193"/>
      <c r="M85" s="194"/>
      <c r="N85" s="194"/>
      <c r="O85" s="19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196">
        <f t="shared" si="6"/>
        <v>0</v>
      </c>
      <c r="AV85" s="197"/>
      <c r="AW85" s="198">
        <f t="shared" si="8"/>
        <v>0</v>
      </c>
      <c r="AX85" s="199"/>
      <c r="AY85" s="166"/>
      <c r="AZ85" s="167"/>
      <c r="BA85" s="167"/>
      <c r="BB85" s="167"/>
      <c r="BC85" s="167"/>
      <c r="BD85" s="168"/>
    </row>
    <row r="86" spans="1:56" ht="39.950000000000003" customHeight="1" x14ac:dyDescent="0.4">
      <c r="A86" s="71"/>
      <c r="B86" s="85">
        <f t="shared" si="4"/>
        <v>73</v>
      </c>
      <c r="C86" s="186"/>
      <c r="D86" s="187"/>
      <c r="E86" s="188"/>
      <c r="F86" s="189"/>
      <c r="G86" s="190"/>
      <c r="H86" s="191"/>
      <c r="I86" s="191"/>
      <c r="J86" s="191"/>
      <c r="K86" s="192"/>
      <c r="L86" s="193"/>
      <c r="M86" s="194"/>
      <c r="N86" s="194"/>
      <c r="O86" s="19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196">
        <f t="shared" si="6"/>
        <v>0</v>
      </c>
      <c r="AV86" s="197"/>
      <c r="AW86" s="198">
        <f t="shared" si="8"/>
        <v>0</v>
      </c>
      <c r="AX86" s="199"/>
      <c r="AY86" s="166"/>
      <c r="AZ86" s="167"/>
      <c r="BA86" s="167"/>
      <c r="BB86" s="167"/>
      <c r="BC86" s="167"/>
      <c r="BD86" s="168"/>
    </row>
    <row r="87" spans="1:56" ht="39.950000000000003" customHeight="1" x14ac:dyDescent="0.4">
      <c r="A87" s="71"/>
      <c r="B87" s="85">
        <f t="shared" si="4"/>
        <v>74</v>
      </c>
      <c r="C87" s="186"/>
      <c r="D87" s="187"/>
      <c r="E87" s="188"/>
      <c r="F87" s="189"/>
      <c r="G87" s="190"/>
      <c r="H87" s="191"/>
      <c r="I87" s="191"/>
      <c r="J87" s="191"/>
      <c r="K87" s="192"/>
      <c r="L87" s="193"/>
      <c r="M87" s="194"/>
      <c r="N87" s="194"/>
      <c r="O87" s="19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196">
        <f t="shared" si="6"/>
        <v>0</v>
      </c>
      <c r="AV87" s="197"/>
      <c r="AW87" s="198">
        <f t="shared" si="8"/>
        <v>0</v>
      </c>
      <c r="AX87" s="199"/>
      <c r="AY87" s="166"/>
      <c r="AZ87" s="167"/>
      <c r="BA87" s="167"/>
      <c r="BB87" s="167"/>
      <c r="BC87" s="167"/>
      <c r="BD87" s="168"/>
    </row>
    <row r="88" spans="1:56" ht="39.950000000000003" customHeight="1" x14ac:dyDescent="0.4">
      <c r="A88" s="71"/>
      <c r="B88" s="85">
        <f t="shared" si="4"/>
        <v>75</v>
      </c>
      <c r="C88" s="186"/>
      <c r="D88" s="187"/>
      <c r="E88" s="188"/>
      <c r="F88" s="189"/>
      <c r="G88" s="190"/>
      <c r="H88" s="191"/>
      <c r="I88" s="191"/>
      <c r="J88" s="191"/>
      <c r="K88" s="192"/>
      <c r="L88" s="193"/>
      <c r="M88" s="194"/>
      <c r="N88" s="194"/>
      <c r="O88" s="19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196">
        <f t="shared" si="6"/>
        <v>0</v>
      </c>
      <c r="AV88" s="197"/>
      <c r="AW88" s="198">
        <f t="shared" si="8"/>
        <v>0</v>
      </c>
      <c r="AX88" s="199"/>
      <c r="AY88" s="166"/>
      <c r="AZ88" s="167"/>
      <c r="BA88" s="167"/>
      <c r="BB88" s="167"/>
      <c r="BC88" s="167"/>
      <c r="BD88" s="168"/>
    </row>
    <row r="89" spans="1:56" ht="39.950000000000003" customHeight="1" x14ac:dyDescent="0.4">
      <c r="A89" s="71"/>
      <c r="B89" s="85">
        <f t="shared" si="4"/>
        <v>76</v>
      </c>
      <c r="C89" s="186"/>
      <c r="D89" s="187"/>
      <c r="E89" s="188"/>
      <c r="F89" s="189"/>
      <c r="G89" s="190"/>
      <c r="H89" s="191"/>
      <c r="I89" s="191"/>
      <c r="J89" s="191"/>
      <c r="K89" s="192"/>
      <c r="L89" s="193"/>
      <c r="M89" s="194"/>
      <c r="N89" s="194"/>
      <c r="O89" s="19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196">
        <f t="shared" si="6"/>
        <v>0</v>
      </c>
      <c r="AV89" s="197"/>
      <c r="AW89" s="198">
        <f t="shared" si="8"/>
        <v>0</v>
      </c>
      <c r="AX89" s="199"/>
      <c r="AY89" s="166"/>
      <c r="AZ89" s="167"/>
      <c r="BA89" s="167"/>
      <c r="BB89" s="167"/>
      <c r="BC89" s="167"/>
      <c r="BD89" s="168"/>
    </row>
    <row r="90" spans="1:56" ht="39.950000000000003" customHeight="1" x14ac:dyDescent="0.4">
      <c r="A90" s="71"/>
      <c r="B90" s="85">
        <f t="shared" si="4"/>
        <v>77</v>
      </c>
      <c r="C90" s="186"/>
      <c r="D90" s="187"/>
      <c r="E90" s="188"/>
      <c r="F90" s="189"/>
      <c r="G90" s="190"/>
      <c r="H90" s="191"/>
      <c r="I90" s="191"/>
      <c r="J90" s="191"/>
      <c r="K90" s="192"/>
      <c r="L90" s="193"/>
      <c r="M90" s="194"/>
      <c r="N90" s="194"/>
      <c r="O90" s="19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196">
        <f t="shared" si="6"/>
        <v>0</v>
      </c>
      <c r="AV90" s="197"/>
      <c r="AW90" s="198">
        <f t="shared" si="8"/>
        <v>0</v>
      </c>
      <c r="AX90" s="199"/>
      <c r="AY90" s="166"/>
      <c r="AZ90" s="167"/>
      <c r="BA90" s="167"/>
      <c r="BB90" s="167"/>
      <c r="BC90" s="167"/>
      <c r="BD90" s="168"/>
    </row>
    <row r="91" spans="1:56" ht="39.950000000000003" customHeight="1" x14ac:dyDescent="0.4">
      <c r="A91" s="71"/>
      <c r="B91" s="85">
        <f t="shared" si="4"/>
        <v>78</v>
      </c>
      <c r="C91" s="186"/>
      <c r="D91" s="187"/>
      <c r="E91" s="188"/>
      <c r="F91" s="189"/>
      <c r="G91" s="190"/>
      <c r="H91" s="191"/>
      <c r="I91" s="191"/>
      <c r="J91" s="191"/>
      <c r="K91" s="192"/>
      <c r="L91" s="193"/>
      <c r="M91" s="194"/>
      <c r="N91" s="194"/>
      <c r="O91" s="19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196">
        <f t="shared" si="6"/>
        <v>0</v>
      </c>
      <c r="AV91" s="197"/>
      <c r="AW91" s="198">
        <f t="shared" si="8"/>
        <v>0</v>
      </c>
      <c r="AX91" s="199"/>
      <c r="AY91" s="166"/>
      <c r="AZ91" s="167"/>
      <c r="BA91" s="167"/>
      <c r="BB91" s="167"/>
      <c r="BC91" s="167"/>
      <c r="BD91" s="168"/>
    </row>
    <row r="92" spans="1:56" ht="39.950000000000003" customHeight="1" x14ac:dyDescent="0.4">
      <c r="A92" s="71"/>
      <c r="B92" s="85">
        <f t="shared" si="4"/>
        <v>79</v>
      </c>
      <c r="C92" s="186"/>
      <c r="D92" s="187"/>
      <c r="E92" s="188"/>
      <c r="F92" s="189"/>
      <c r="G92" s="190"/>
      <c r="H92" s="191"/>
      <c r="I92" s="191"/>
      <c r="J92" s="191"/>
      <c r="K92" s="192"/>
      <c r="L92" s="193"/>
      <c r="M92" s="194"/>
      <c r="N92" s="194"/>
      <c r="O92" s="19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196">
        <f t="shared" si="6"/>
        <v>0</v>
      </c>
      <c r="AV92" s="197"/>
      <c r="AW92" s="198">
        <f t="shared" si="8"/>
        <v>0</v>
      </c>
      <c r="AX92" s="199"/>
      <c r="AY92" s="166"/>
      <c r="AZ92" s="167"/>
      <c r="BA92" s="167"/>
      <c r="BB92" s="167"/>
      <c r="BC92" s="167"/>
      <c r="BD92" s="168"/>
    </row>
    <row r="93" spans="1:56" ht="39.950000000000003" customHeight="1" x14ac:dyDescent="0.4">
      <c r="A93" s="71"/>
      <c r="B93" s="85">
        <f t="shared" si="4"/>
        <v>80</v>
      </c>
      <c r="C93" s="186"/>
      <c r="D93" s="187"/>
      <c r="E93" s="188"/>
      <c r="F93" s="189"/>
      <c r="G93" s="190"/>
      <c r="H93" s="191"/>
      <c r="I93" s="191"/>
      <c r="J93" s="191"/>
      <c r="K93" s="192"/>
      <c r="L93" s="193"/>
      <c r="M93" s="194"/>
      <c r="N93" s="194"/>
      <c r="O93" s="19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196">
        <f t="shared" si="6"/>
        <v>0</v>
      </c>
      <c r="AV93" s="197"/>
      <c r="AW93" s="198">
        <f t="shared" si="8"/>
        <v>0</v>
      </c>
      <c r="AX93" s="199"/>
      <c r="AY93" s="166"/>
      <c r="AZ93" s="167"/>
      <c r="BA93" s="167"/>
      <c r="BB93" s="167"/>
      <c r="BC93" s="167"/>
      <c r="BD93" s="168"/>
    </row>
    <row r="94" spans="1:56" ht="39.950000000000003" customHeight="1" x14ac:dyDescent="0.4">
      <c r="A94" s="71"/>
      <c r="B94" s="85">
        <f t="shared" si="4"/>
        <v>81</v>
      </c>
      <c r="C94" s="186"/>
      <c r="D94" s="187"/>
      <c r="E94" s="188"/>
      <c r="F94" s="189"/>
      <c r="G94" s="190"/>
      <c r="H94" s="191"/>
      <c r="I94" s="191"/>
      <c r="J94" s="191"/>
      <c r="K94" s="192"/>
      <c r="L94" s="193"/>
      <c r="M94" s="194"/>
      <c r="N94" s="194"/>
      <c r="O94" s="19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196">
        <f t="shared" si="6"/>
        <v>0</v>
      </c>
      <c r="AV94" s="197"/>
      <c r="AW94" s="198">
        <f t="shared" si="8"/>
        <v>0</v>
      </c>
      <c r="AX94" s="199"/>
      <c r="AY94" s="166"/>
      <c r="AZ94" s="167"/>
      <c r="BA94" s="167"/>
      <c r="BB94" s="167"/>
      <c r="BC94" s="167"/>
      <c r="BD94" s="168"/>
    </row>
    <row r="95" spans="1:56" ht="39.950000000000003" customHeight="1" x14ac:dyDescent="0.4">
      <c r="A95" s="71"/>
      <c r="B95" s="85">
        <f t="shared" ref="B95:B113" si="9">B94+1</f>
        <v>82</v>
      </c>
      <c r="C95" s="186"/>
      <c r="D95" s="187"/>
      <c r="E95" s="188"/>
      <c r="F95" s="189"/>
      <c r="G95" s="190"/>
      <c r="H95" s="191"/>
      <c r="I95" s="191"/>
      <c r="J95" s="191"/>
      <c r="K95" s="192"/>
      <c r="L95" s="193"/>
      <c r="M95" s="194"/>
      <c r="N95" s="194"/>
      <c r="O95" s="19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196">
        <f t="shared" si="6"/>
        <v>0</v>
      </c>
      <c r="AV95" s="197"/>
      <c r="AW95" s="198">
        <f t="shared" si="8"/>
        <v>0</v>
      </c>
      <c r="AX95" s="199"/>
      <c r="AY95" s="166"/>
      <c r="AZ95" s="167"/>
      <c r="BA95" s="167"/>
      <c r="BB95" s="167"/>
      <c r="BC95" s="167"/>
      <c r="BD95" s="168"/>
    </row>
    <row r="96" spans="1:56" ht="39.950000000000003" customHeight="1" x14ac:dyDescent="0.4">
      <c r="A96" s="71"/>
      <c r="B96" s="85">
        <f t="shared" si="9"/>
        <v>83</v>
      </c>
      <c r="C96" s="186"/>
      <c r="D96" s="187"/>
      <c r="E96" s="188"/>
      <c r="F96" s="189"/>
      <c r="G96" s="190"/>
      <c r="H96" s="191"/>
      <c r="I96" s="191"/>
      <c r="J96" s="191"/>
      <c r="K96" s="192"/>
      <c r="L96" s="193"/>
      <c r="M96" s="194"/>
      <c r="N96" s="194"/>
      <c r="O96" s="195"/>
      <c r="P96" s="132"/>
      <c r="Q96" s="133"/>
      <c r="R96" s="133"/>
      <c r="S96" s="133"/>
      <c r="T96" s="133"/>
      <c r="U96" s="133"/>
      <c r="V96" s="134"/>
      <c r="W96" s="132"/>
      <c r="X96" s="133"/>
      <c r="Y96" s="133"/>
      <c r="Z96" s="133"/>
      <c r="AA96" s="133"/>
      <c r="AB96" s="133"/>
      <c r="AC96" s="134"/>
      <c r="AD96" s="132"/>
      <c r="AE96" s="133"/>
      <c r="AF96" s="133"/>
      <c r="AG96" s="133"/>
      <c r="AH96" s="133"/>
      <c r="AI96" s="133"/>
      <c r="AJ96" s="134"/>
      <c r="AK96" s="132"/>
      <c r="AL96" s="133"/>
      <c r="AM96" s="133"/>
      <c r="AN96" s="133"/>
      <c r="AO96" s="133"/>
      <c r="AP96" s="133"/>
      <c r="AQ96" s="134"/>
      <c r="AR96" s="132"/>
      <c r="AS96" s="133"/>
      <c r="AT96" s="134"/>
      <c r="AU96" s="196">
        <f t="shared" ref="AU96:AU112" si="10">IF($AZ$3="４週",SUM(P96:AQ96),IF($AZ$3="暦月",SUM(P96:AT96),""))</f>
        <v>0</v>
      </c>
      <c r="AV96" s="197"/>
      <c r="AW96" s="198">
        <f t="shared" si="8"/>
        <v>0</v>
      </c>
      <c r="AX96" s="199"/>
      <c r="AY96" s="166"/>
      <c r="AZ96" s="167"/>
      <c r="BA96" s="167"/>
      <c r="BB96" s="167"/>
      <c r="BC96" s="167"/>
      <c r="BD96" s="168"/>
    </row>
    <row r="97" spans="1:56" ht="39.950000000000003" customHeight="1" x14ac:dyDescent="0.4">
      <c r="A97" s="71"/>
      <c r="B97" s="85">
        <f t="shared" si="9"/>
        <v>84</v>
      </c>
      <c r="C97" s="186"/>
      <c r="D97" s="187"/>
      <c r="E97" s="188"/>
      <c r="F97" s="189"/>
      <c r="G97" s="190"/>
      <c r="H97" s="191"/>
      <c r="I97" s="191"/>
      <c r="J97" s="191"/>
      <c r="K97" s="192"/>
      <c r="L97" s="193"/>
      <c r="M97" s="194"/>
      <c r="N97" s="194"/>
      <c r="O97" s="195"/>
      <c r="P97" s="138"/>
      <c r="Q97" s="139"/>
      <c r="R97" s="139"/>
      <c r="S97" s="139"/>
      <c r="T97" s="139"/>
      <c r="U97" s="139"/>
      <c r="V97" s="140"/>
      <c r="W97" s="138"/>
      <c r="X97" s="139"/>
      <c r="Y97" s="139"/>
      <c r="Z97" s="139"/>
      <c r="AA97" s="139"/>
      <c r="AB97" s="139"/>
      <c r="AC97" s="140"/>
      <c r="AD97" s="138"/>
      <c r="AE97" s="139"/>
      <c r="AF97" s="139"/>
      <c r="AG97" s="139"/>
      <c r="AH97" s="139"/>
      <c r="AI97" s="139"/>
      <c r="AJ97" s="140"/>
      <c r="AK97" s="138"/>
      <c r="AL97" s="139"/>
      <c r="AM97" s="139"/>
      <c r="AN97" s="139"/>
      <c r="AO97" s="139"/>
      <c r="AP97" s="139"/>
      <c r="AQ97" s="140"/>
      <c r="AR97" s="138"/>
      <c r="AS97" s="139"/>
      <c r="AT97" s="140"/>
      <c r="AU97" s="196">
        <f t="shared" si="10"/>
        <v>0</v>
      </c>
      <c r="AV97" s="197"/>
      <c r="AW97" s="198">
        <f t="shared" si="8"/>
        <v>0</v>
      </c>
      <c r="AX97" s="199"/>
      <c r="AY97" s="166"/>
      <c r="AZ97" s="167"/>
      <c r="BA97" s="167"/>
      <c r="BB97" s="167"/>
      <c r="BC97" s="167"/>
      <c r="BD97" s="168"/>
    </row>
    <row r="98" spans="1:56" ht="39.950000000000003" customHeight="1" x14ac:dyDescent="0.4">
      <c r="A98" s="71"/>
      <c r="B98" s="85">
        <f t="shared" si="9"/>
        <v>85</v>
      </c>
      <c r="C98" s="186"/>
      <c r="D98" s="187"/>
      <c r="E98" s="188"/>
      <c r="F98" s="189"/>
      <c r="G98" s="190"/>
      <c r="H98" s="191"/>
      <c r="I98" s="191"/>
      <c r="J98" s="191"/>
      <c r="K98" s="192"/>
      <c r="L98" s="193"/>
      <c r="M98" s="194"/>
      <c r="N98" s="194"/>
      <c r="O98" s="19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196">
        <f t="shared" si="10"/>
        <v>0</v>
      </c>
      <c r="AV98" s="197"/>
      <c r="AW98" s="198">
        <f t="shared" si="8"/>
        <v>0</v>
      </c>
      <c r="AX98" s="199"/>
      <c r="AY98" s="166"/>
      <c r="AZ98" s="167"/>
      <c r="BA98" s="167"/>
      <c r="BB98" s="167"/>
      <c r="BC98" s="167"/>
      <c r="BD98" s="168"/>
    </row>
    <row r="99" spans="1:56" ht="39.950000000000003" customHeight="1" x14ac:dyDescent="0.4">
      <c r="A99" s="71"/>
      <c r="B99" s="85">
        <f t="shared" si="9"/>
        <v>86</v>
      </c>
      <c r="C99" s="186"/>
      <c r="D99" s="187"/>
      <c r="E99" s="188"/>
      <c r="F99" s="189"/>
      <c r="G99" s="190"/>
      <c r="H99" s="191"/>
      <c r="I99" s="191"/>
      <c r="J99" s="191"/>
      <c r="K99" s="192"/>
      <c r="L99" s="193"/>
      <c r="M99" s="194"/>
      <c r="N99" s="194"/>
      <c r="O99" s="19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196">
        <f t="shared" si="10"/>
        <v>0</v>
      </c>
      <c r="AV99" s="197"/>
      <c r="AW99" s="198">
        <f t="shared" si="8"/>
        <v>0</v>
      </c>
      <c r="AX99" s="199"/>
      <c r="AY99" s="166"/>
      <c r="AZ99" s="167"/>
      <c r="BA99" s="167"/>
      <c r="BB99" s="167"/>
      <c r="BC99" s="167"/>
      <c r="BD99" s="168"/>
    </row>
    <row r="100" spans="1:56" ht="39.950000000000003" customHeight="1" x14ac:dyDescent="0.4">
      <c r="A100" s="71"/>
      <c r="B100" s="85">
        <f t="shared" si="9"/>
        <v>87</v>
      </c>
      <c r="C100" s="186"/>
      <c r="D100" s="187"/>
      <c r="E100" s="188"/>
      <c r="F100" s="189"/>
      <c r="G100" s="190"/>
      <c r="H100" s="191"/>
      <c r="I100" s="191"/>
      <c r="J100" s="191"/>
      <c r="K100" s="192"/>
      <c r="L100" s="193"/>
      <c r="M100" s="194"/>
      <c r="N100" s="194"/>
      <c r="O100" s="19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196">
        <f t="shared" si="10"/>
        <v>0</v>
      </c>
      <c r="AV100" s="197"/>
      <c r="AW100" s="198">
        <f t="shared" si="8"/>
        <v>0</v>
      </c>
      <c r="AX100" s="199"/>
      <c r="AY100" s="166"/>
      <c r="AZ100" s="167"/>
      <c r="BA100" s="167"/>
      <c r="BB100" s="167"/>
      <c r="BC100" s="167"/>
      <c r="BD100" s="168"/>
    </row>
    <row r="101" spans="1:56" ht="39.950000000000003" customHeight="1" x14ac:dyDescent="0.4">
      <c r="A101" s="71"/>
      <c r="B101" s="85">
        <f t="shared" si="9"/>
        <v>88</v>
      </c>
      <c r="C101" s="186"/>
      <c r="D101" s="187"/>
      <c r="E101" s="188"/>
      <c r="F101" s="189"/>
      <c r="G101" s="190"/>
      <c r="H101" s="191"/>
      <c r="I101" s="191"/>
      <c r="J101" s="191"/>
      <c r="K101" s="192"/>
      <c r="L101" s="193"/>
      <c r="M101" s="194"/>
      <c r="N101" s="194"/>
      <c r="O101" s="19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196">
        <f t="shared" si="10"/>
        <v>0</v>
      </c>
      <c r="AV101" s="197"/>
      <c r="AW101" s="198">
        <f t="shared" si="8"/>
        <v>0</v>
      </c>
      <c r="AX101" s="199"/>
      <c r="AY101" s="166"/>
      <c r="AZ101" s="167"/>
      <c r="BA101" s="167"/>
      <c r="BB101" s="167"/>
      <c r="BC101" s="167"/>
      <c r="BD101" s="168"/>
    </row>
    <row r="102" spans="1:56" ht="39.950000000000003" customHeight="1" x14ac:dyDescent="0.4">
      <c r="A102" s="71"/>
      <c r="B102" s="85">
        <f t="shared" si="9"/>
        <v>89</v>
      </c>
      <c r="C102" s="186"/>
      <c r="D102" s="187"/>
      <c r="E102" s="188"/>
      <c r="F102" s="189"/>
      <c r="G102" s="190"/>
      <c r="H102" s="191"/>
      <c r="I102" s="191"/>
      <c r="J102" s="191"/>
      <c r="K102" s="192"/>
      <c r="L102" s="193"/>
      <c r="M102" s="194"/>
      <c r="N102" s="194"/>
      <c r="O102" s="19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196">
        <f t="shared" si="10"/>
        <v>0</v>
      </c>
      <c r="AV102" s="197"/>
      <c r="AW102" s="198">
        <f t="shared" si="8"/>
        <v>0</v>
      </c>
      <c r="AX102" s="199"/>
      <c r="AY102" s="166"/>
      <c r="AZ102" s="167"/>
      <c r="BA102" s="167"/>
      <c r="BB102" s="167"/>
      <c r="BC102" s="167"/>
      <c r="BD102" s="168"/>
    </row>
    <row r="103" spans="1:56" ht="39.950000000000003" customHeight="1" x14ac:dyDescent="0.4">
      <c r="A103" s="71"/>
      <c r="B103" s="85">
        <f t="shared" si="9"/>
        <v>90</v>
      </c>
      <c r="C103" s="186"/>
      <c r="D103" s="187"/>
      <c r="E103" s="188"/>
      <c r="F103" s="189"/>
      <c r="G103" s="190"/>
      <c r="H103" s="191"/>
      <c r="I103" s="191"/>
      <c r="J103" s="191"/>
      <c r="K103" s="192"/>
      <c r="L103" s="193"/>
      <c r="M103" s="194"/>
      <c r="N103" s="194"/>
      <c r="O103" s="19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196">
        <f t="shared" si="10"/>
        <v>0</v>
      </c>
      <c r="AV103" s="197"/>
      <c r="AW103" s="198">
        <f t="shared" si="8"/>
        <v>0</v>
      </c>
      <c r="AX103" s="199"/>
      <c r="AY103" s="166"/>
      <c r="AZ103" s="167"/>
      <c r="BA103" s="167"/>
      <c r="BB103" s="167"/>
      <c r="BC103" s="167"/>
      <c r="BD103" s="168"/>
    </row>
    <row r="104" spans="1:56" ht="39.950000000000003" customHeight="1" x14ac:dyDescent="0.4">
      <c r="A104" s="71"/>
      <c r="B104" s="85">
        <f t="shared" si="9"/>
        <v>91</v>
      </c>
      <c r="C104" s="186"/>
      <c r="D104" s="187"/>
      <c r="E104" s="188"/>
      <c r="F104" s="189"/>
      <c r="G104" s="190"/>
      <c r="H104" s="191"/>
      <c r="I104" s="191"/>
      <c r="J104" s="191"/>
      <c r="K104" s="192"/>
      <c r="L104" s="193"/>
      <c r="M104" s="194"/>
      <c r="N104" s="194"/>
      <c r="O104" s="19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196">
        <f t="shared" si="10"/>
        <v>0</v>
      </c>
      <c r="AV104" s="197"/>
      <c r="AW104" s="198">
        <f t="shared" si="8"/>
        <v>0</v>
      </c>
      <c r="AX104" s="199"/>
      <c r="AY104" s="166"/>
      <c r="AZ104" s="167"/>
      <c r="BA104" s="167"/>
      <c r="BB104" s="167"/>
      <c r="BC104" s="167"/>
      <c r="BD104" s="168"/>
    </row>
    <row r="105" spans="1:56" ht="39.950000000000003" customHeight="1" x14ac:dyDescent="0.4">
      <c r="A105" s="71"/>
      <c r="B105" s="85">
        <f t="shared" si="9"/>
        <v>92</v>
      </c>
      <c r="C105" s="186"/>
      <c r="D105" s="187"/>
      <c r="E105" s="188"/>
      <c r="F105" s="189"/>
      <c r="G105" s="190"/>
      <c r="H105" s="191"/>
      <c r="I105" s="191"/>
      <c r="J105" s="191"/>
      <c r="K105" s="192"/>
      <c r="L105" s="193"/>
      <c r="M105" s="194"/>
      <c r="N105" s="194"/>
      <c r="O105" s="19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196">
        <f t="shared" si="10"/>
        <v>0</v>
      </c>
      <c r="AV105" s="197"/>
      <c r="AW105" s="198">
        <f t="shared" si="8"/>
        <v>0</v>
      </c>
      <c r="AX105" s="199"/>
      <c r="AY105" s="166"/>
      <c r="AZ105" s="167"/>
      <c r="BA105" s="167"/>
      <c r="BB105" s="167"/>
      <c r="BC105" s="167"/>
      <c r="BD105" s="168"/>
    </row>
    <row r="106" spans="1:56" ht="39.950000000000003" customHeight="1" x14ac:dyDescent="0.4">
      <c r="A106" s="71"/>
      <c r="B106" s="85">
        <f t="shared" si="9"/>
        <v>93</v>
      </c>
      <c r="C106" s="186"/>
      <c r="D106" s="187"/>
      <c r="E106" s="188"/>
      <c r="F106" s="189"/>
      <c r="G106" s="190"/>
      <c r="H106" s="191"/>
      <c r="I106" s="191"/>
      <c r="J106" s="191"/>
      <c r="K106" s="192"/>
      <c r="L106" s="193"/>
      <c r="M106" s="194"/>
      <c r="N106" s="194"/>
      <c r="O106" s="19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196">
        <f t="shared" si="10"/>
        <v>0</v>
      </c>
      <c r="AV106" s="197"/>
      <c r="AW106" s="198">
        <f t="shared" si="8"/>
        <v>0</v>
      </c>
      <c r="AX106" s="199"/>
      <c r="AY106" s="166"/>
      <c r="AZ106" s="167"/>
      <c r="BA106" s="167"/>
      <c r="BB106" s="167"/>
      <c r="BC106" s="167"/>
      <c r="BD106" s="168"/>
    </row>
    <row r="107" spans="1:56" ht="39.950000000000003" customHeight="1" x14ac:dyDescent="0.4">
      <c r="A107" s="71"/>
      <c r="B107" s="85">
        <f t="shared" si="9"/>
        <v>94</v>
      </c>
      <c r="C107" s="186"/>
      <c r="D107" s="187"/>
      <c r="E107" s="188"/>
      <c r="F107" s="189"/>
      <c r="G107" s="190"/>
      <c r="H107" s="191"/>
      <c r="I107" s="191"/>
      <c r="J107" s="191"/>
      <c r="K107" s="192"/>
      <c r="L107" s="193"/>
      <c r="M107" s="194"/>
      <c r="N107" s="194"/>
      <c r="O107" s="19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196">
        <f t="shared" si="10"/>
        <v>0</v>
      </c>
      <c r="AV107" s="197"/>
      <c r="AW107" s="198">
        <f t="shared" si="8"/>
        <v>0</v>
      </c>
      <c r="AX107" s="199"/>
      <c r="AY107" s="166"/>
      <c r="AZ107" s="167"/>
      <c r="BA107" s="167"/>
      <c r="BB107" s="167"/>
      <c r="BC107" s="167"/>
      <c r="BD107" s="168"/>
    </row>
    <row r="108" spans="1:56" ht="39.950000000000003" customHeight="1" x14ac:dyDescent="0.4">
      <c r="A108" s="71"/>
      <c r="B108" s="85">
        <f t="shared" si="9"/>
        <v>95</v>
      </c>
      <c r="C108" s="186"/>
      <c r="D108" s="187"/>
      <c r="E108" s="188"/>
      <c r="F108" s="189"/>
      <c r="G108" s="190"/>
      <c r="H108" s="191"/>
      <c r="I108" s="191"/>
      <c r="J108" s="191"/>
      <c r="K108" s="192"/>
      <c r="L108" s="193"/>
      <c r="M108" s="194"/>
      <c r="N108" s="194"/>
      <c r="O108" s="19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196">
        <f t="shared" si="10"/>
        <v>0</v>
      </c>
      <c r="AV108" s="197"/>
      <c r="AW108" s="198">
        <f t="shared" si="8"/>
        <v>0</v>
      </c>
      <c r="AX108" s="199"/>
      <c r="AY108" s="166"/>
      <c r="AZ108" s="167"/>
      <c r="BA108" s="167"/>
      <c r="BB108" s="167"/>
      <c r="BC108" s="167"/>
      <c r="BD108" s="168"/>
    </row>
    <row r="109" spans="1:56" ht="39.950000000000003" customHeight="1" x14ac:dyDescent="0.4">
      <c r="A109" s="71"/>
      <c r="B109" s="85">
        <f t="shared" si="9"/>
        <v>96</v>
      </c>
      <c r="C109" s="186"/>
      <c r="D109" s="187"/>
      <c r="E109" s="188"/>
      <c r="F109" s="189"/>
      <c r="G109" s="190"/>
      <c r="H109" s="191"/>
      <c r="I109" s="191"/>
      <c r="J109" s="191"/>
      <c r="K109" s="192"/>
      <c r="L109" s="193"/>
      <c r="M109" s="194"/>
      <c r="N109" s="194"/>
      <c r="O109" s="19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196">
        <f t="shared" si="10"/>
        <v>0</v>
      </c>
      <c r="AV109" s="197"/>
      <c r="AW109" s="198">
        <f t="shared" si="8"/>
        <v>0</v>
      </c>
      <c r="AX109" s="199"/>
      <c r="AY109" s="166"/>
      <c r="AZ109" s="167"/>
      <c r="BA109" s="167"/>
      <c r="BB109" s="167"/>
      <c r="BC109" s="167"/>
      <c r="BD109" s="168"/>
    </row>
    <row r="110" spans="1:56" ht="39.950000000000003" customHeight="1" x14ac:dyDescent="0.4">
      <c r="A110" s="71"/>
      <c r="B110" s="85">
        <f t="shared" si="9"/>
        <v>97</v>
      </c>
      <c r="C110" s="186"/>
      <c r="D110" s="187"/>
      <c r="E110" s="188"/>
      <c r="F110" s="189"/>
      <c r="G110" s="190"/>
      <c r="H110" s="191"/>
      <c r="I110" s="191"/>
      <c r="J110" s="191"/>
      <c r="K110" s="192"/>
      <c r="L110" s="193"/>
      <c r="M110" s="194"/>
      <c r="N110" s="194"/>
      <c r="O110" s="19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196">
        <f t="shared" si="10"/>
        <v>0</v>
      </c>
      <c r="AV110" s="197"/>
      <c r="AW110" s="198">
        <f t="shared" si="8"/>
        <v>0</v>
      </c>
      <c r="AX110" s="199"/>
      <c r="AY110" s="166"/>
      <c r="AZ110" s="167"/>
      <c r="BA110" s="167"/>
      <c r="BB110" s="167"/>
      <c r="BC110" s="167"/>
      <c r="BD110" s="168"/>
    </row>
    <row r="111" spans="1:56" ht="39.950000000000003" customHeight="1" x14ac:dyDescent="0.4">
      <c r="A111" s="71"/>
      <c r="B111" s="85">
        <f t="shared" si="9"/>
        <v>98</v>
      </c>
      <c r="C111" s="186"/>
      <c r="D111" s="187"/>
      <c r="E111" s="188"/>
      <c r="F111" s="189"/>
      <c r="G111" s="190"/>
      <c r="H111" s="191"/>
      <c r="I111" s="191"/>
      <c r="J111" s="191"/>
      <c r="K111" s="192"/>
      <c r="L111" s="193"/>
      <c r="M111" s="194"/>
      <c r="N111" s="194"/>
      <c r="O111" s="19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196">
        <f t="shared" si="10"/>
        <v>0</v>
      </c>
      <c r="AV111" s="197"/>
      <c r="AW111" s="198">
        <f t="shared" si="8"/>
        <v>0</v>
      </c>
      <c r="AX111" s="199"/>
      <c r="AY111" s="166"/>
      <c r="AZ111" s="167"/>
      <c r="BA111" s="167"/>
      <c r="BB111" s="167"/>
      <c r="BC111" s="167"/>
      <c r="BD111" s="168"/>
    </row>
    <row r="112" spans="1:56" ht="39.950000000000003" customHeight="1" x14ac:dyDescent="0.4">
      <c r="A112" s="71"/>
      <c r="B112" s="85">
        <f t="shared" si="9"/>
        <v>99</v>
      </c>
      <c r="C112" s="186"/>
      <c r="D112" s="187"/>
      <c r="E112" s="188"/>
      <c r="F112" s="189"/>
      <c r="G112" s="190"/>
      <c r="H112" s="191"/>
      <c r="I112" s="191"/>
      <c r="J112" s="191"/>
      <c r="K112" s="192"/>
      <c r="L112" s="193"/>
      <c r="M112" s="194"/>
      <c r="N112" s="194"/>
      <c r="O112" s="195"/>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196">
        <f t="shared" si="10"/>
        <v>0</v>
      </c>
      <c r="AV112" s="197"/>
      <c r="AW112" s="198">
        <f t="shared" si="8"/>
        <v>0</v>
      </c>
      <c r="AX112" s="199"/>
      <c r="AY112" s="166"/>
      <c r="AZ112" s="167"/>
      <c r="BA112" s="167"/>
      <c r="BB112" s="167"/>
      <c r="BC112" s="167"/>
      <c r="BD112" s="168"/>
    </row>
    <row r="113" spans="1:56" ht="39.950000000000003" customHeight="1" thickBot="1" x14ac:dyDescent="0.45">
      <c r="A113" s="71"/>
      <c r="B113" s="86">
        <f t="shared" si="9"/>
        <v>100</v>
      </c>
      <c r="C113" s="169"/>
      <c r="D113" s="170"/>
      <c r="E113" s="171"/>
      <c r="F113" s="172"/>
      <c r="G113" s="173"/>
      <c r="H113" s="174"/>
      <c r="I113" s="174"/>
      <c r="J113" s="174"/>
      <c r="K113" s="175"/>
      <c r="L113" s="176"/>
      <c r="M113" s="177"/>
      <c r="N113" s="177"/>
      <c r="O113" s="178"/>
      <c r="P113" s="135"/>
      <c r="Q113" s="136"/>
      <c r="R113" s="136"/>
      <c r="S113" s="136"/>
      <c r="T113" s="136"/>
      <c r="U113" s="136"/>
      <c r="V113" s="137"/>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7"/>
      <c r="AU113" s="179">
        <f t="shared" si="3"/>
        <v>0</v>
      </c>
      <c r="AV113" s="180"/>
      <c r="AW113" s="181">
        <f t="shared" si="8"/>
        <v>0</v>
      </c>
      <c r="AX113" s="182"/>
      <c r="AY113" s="183"/>
      <c r="AZ113" s="184"/>
      <c r="BA113" s="184"/>
      <c r="BB113" s="184"/>
      <c r="BC113" s="184"/>
      <c r="BD113" s="185"/>
    </row>
    <row r="114" spans="1:56" ht="20.25" customHeight="1" x14ac:dyDescent="0.4">
      <c r="A114" s="71"/>
      <c r="B114" s="67"/>
      <c r="C114" s="43"/>
      <c r="D114" s="96"/>
      <c r="E114" s="96"/>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8"/>
      <c r="AD114" s="97"/>
      <c r="AE114" s="97"/>
      <c r="AF114" s="97"/>
      <c r="AG114" s="97"/>
      <c r="AH114" s="97"/>
      <c r="AI114" s="97"/>
      <c r="AJ114" s="97"/>
      <c r="AK114" s="97"/>
      <c r="AL114" s="97"/>
      <c r="AM114" s="97"/>
      <c r="AN114" s="97"/>
      <c r="AO114" s="97"/>
      <c r="AP114" s="97"/>
      <c r="AQ114" s="97"/>
      <c r="AR114" s="97"/>
      <c r="AS114" s="97"/>
      <c r="AT114" s="97"/>
      <c r="AU114" s="97"/>
      <c r="AV114" s="67"/>
      <c r="AW114" s="67"/>
      <c r="AX114" s="71"/>
      <c r="AY114" s="71"/>
      <c r="AZ114" s="71"/>
      <c r="BA114" s="71"/>
      <c r="BB114" s="71"/>
      <c r="BC114" s="71"/>
      <c r="BD114" s="71"/>
    </row>
    <row r="115" spans="1:56" ht="20.25" customHeight="1" x14ac:dyDescent="0.4">
      <c r="A115" s="71"/>
      <c r="B115" s="97" t="s">
        <v>124</v>
      </c>
      <c r="C115" s="97"/>
      <c r="D115" s="97"/>
      <c r="E115" s="97"/>
      <c r="F115" s="97"/>
      <c r="G115" s="97"/>
      <c r="H115" s="97"/>
      <c r="I115" s="97"/>
      <c r="J115" s="97"/>
      <c r="K115" s="97"/>
      <c r="L115" s="98"/>
      <c r="M115" s="97"/>
      <c r="N115" s="97"/>
      <c r="O115" s="97"/>
      <c r="P115" s="97"/>
      <c r="Q115" s="97"/>
      <c r="R115" s="97"/>
      <c r="S115" s="97"/>
      <c r="T115" s="97" t="s">
        <v>69</v>
      </c>
      <c r="U115" s="97"/>
      <c r="V115" s="97"/>
      <c r="W115" s="97"/>
      <c r="X115" s="97"/>
      <c r="Y115" s="97"/>
      <c r="Z115" s="99"/>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7"/>
      <c r="C116" s="154" t="s">
        <v>35</v>
      </c>
      <c r="D116" s="154"/>
      <c r="E116" s="154" t="s">
        <v>36</v>
      </c>
      <c r="F116" s="154"/>
      <c r="G116" s="154"/>
      <c r="H116" s="154"/>
      <c r="I116" s="97"/>
      <c r="J116" s="159" t="s">
        <v>39</v>
      </c>
      <c r="K116" s="159"/>
      <c r="L116" s="159"/>
      <c r="M116" s="159"/>
      <c r="N116" s="67"/>
      <c r="O116" s="67"/>
      <c r="P116" s="95" t="s">
        <v>47</v>
      </c>
      <c r="Q116" s="95"/>
      <c r="R116" s="97"/>
      <c r="S116" s="97"/>
      <c r="T116" s="163" t="s">
        <v>7</v>
      </c>
      <c r="U116" s="165"/>
      <c r="V116" s="163" t="s">
        <v>8</v>
      </c>
      <c r="W116" s="164"/>
      <c r="X116" s="164"/>
      <c r="Y116" s="165"/>
      <c r="Z116" s="99"/>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7"/>
      <c r="C117" s="262"/>
      <c r="D117" s="262"/>
      <c r="E117" s="262" t="s">
        <v>37</v>
      </c>
      <c r="F117" s="262"/>
      <c r="G117" s="262" t="s">
        <v>38</v>
      </c>
      <c r="H117" s="262"/>
      <c r="I117" s="97"/>
      <c r="J117" s="262" t="s">
        <v>37</v>
      </c>
      <c r="K117" s="262"/>
      <c r="L117" s="262" t="s">
        <v>38</v>
      </c>
      <c r="M117" s="262"/>
      <c r="N117" s="67"/>
      <c r="O117" s="67"/>
      <c r="P117" s="95" t="s">
        <v>44</v>
      </c>
      <c r="Q117" s="95"/>
      <c r="R117" s="97"/>
      <c r="S117" s="97"/>
      <c r="T117" s="163" t="s">
        <v>3</v>
      </c>
      <c r="U117" s="165"/>
      <c r="V117" s="163" t="s">
        <v>50</v>
      </c>
      <c r="W117" s="164"/>
      <c r="X117" s="164"/>
      <c r="Y117" s="165"/>
      <c r="Z117" s="144"/>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7"/>
      <c r="C118" s="163" t="s">
        <v>3</v>
      </c>
      <c r="D118" s="165"/>
      <c r="E118" s="272">
        <f>SUMIFS($AU$14:$AV$113,$C$14:$D$113,"介護支援専門員",$E$14:$F$113,"A")</f>
        <v>0</v>
      </c>
      <c r="F118" s="273"/>
      <c r="G118" s="274">
        <f>SUMIFS($AW$14:$AX$113,$C$14:$D$113,"介護支援専門員",$E$14:$F$113,"A")</f>
        <v>0</v>
      </c>
      <c r="H118" s="275"/>
      <c r="I118" s="110"/>
      <c r="J118" s="276">
        <v>0</v>
      </c>
      <c r="K118" s="277"/>
      <c r="L118" s="276">
        <v>0</v>
      </c>
      <c r="M118" s="277"/>
      <c r="N118" s="109"/>
      <c r="O118" s="109"/>
      <c r="P118" s="276">
        <v>0</v>
      </c>
      <c r="Q118" s="277"/>
      <c r="R118" s="97"/>
      <c r="S118" s="97"/>
      <c r="T118" s="163" t="s">
        <v>4</v>
      </c>
      <c r="U118" s="165"/>
      <c r="V118" s="163" t="s">
        <v>51</v>
      </c>
      <c r="W118" s="164"/>
      <c r="X118" s="164"/>
      <c r="Y118" s="16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7"/>
      <c r="C119" s="163" t="s">
        <v>4</v>
      </c>
      <c r="D119" s="165"/>
      <c r="E119" s="272">
        <f>SUMIFS($AU$14:$AV$113,$C$14:$D$113,"介護支援専門員",$E$14:$F$113,"B")</f>
        <v>0</v>
      </c>
      <c r="F119" s="273"/>
      <c r="G119" s="274">
        <f>SUMIFS($AW$14:$AX$113,$C$14:$D$113,"介護支援専門員",$E$14:$F$113,"B")</f>
        <v>0</v>
      </c>
      <c r="H119" s="275"/>
      <c r="I119" s="110"/>
      <c r="J119" s="276">
        <v>0</v>
      </c>
      <c r="K119" s="277"/>
      <c r="L119" s="276">
        <v>0</v>
      </c>
      <c r="M119" s="277"/>
      <c r="N119" s="109"/>
      <c r="O119" s="109"/>
      <c r="P119" s="276">
        <v>0</v>
      </c>
      <c r="Q119" s="277"/>
      <c r="R119" s="97"/>
      <c r="S119" s="97"/>
      <c r="T119" s="163" t="s">
        <v>5</v>
      </c>
      <c r="U119" s="165"/>
      <c r="V119" s="163" t="s">
        <v>52</v>
      </c>
      <c r="W119" s="164"/>
      <c r="X119" s="164"/>
      <c r="Y119" s="165"/>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7"/>
      <c r="C120" s="163" t="s">
        <v>5</v>
      </c>
      <c r="D120" s="165"/>
      <c r="E120" s="272">
        <f>SUMIFS($AU$14:$AV$113,$C$14:$D$113,"介護支援専門員",$E$14:$F$113,"C")</f>
        <v>0</v>
      </c>
      <c r="F120" s="273"/>
      <c r="G120" s="274">
        <f>SUMIFS($AW$14:$AX$113,$C$14:$D$113,"介護支援専門員",$E$14:$F$113,"C")</f>
        <v>0</v>
      </c>
      <c r="H120" s="275"/>
      <c r="I120" s="110"/>
      <c r="J120" s="276">
        <v>0</v>
      </c>
      <c r="K120" s="277"/>
      <c r="L120" s="279">
        <v>0</v>
      </c>
      <c r="M120" s="280"/>
      <c r="N120" s="109"/>
      <c r="O120" s="109"/>
      <c r="P120" s="272" t="s">
        <v>30</v>
      </c>
      <c r="Q120" s="273"/>
      <c r="R120" s="97"/>
      <c r="S120" s="97"/>
      <c r="T120" s="163" t="s">
        <v>6</v>
      </c>
      <c r="U120" s="165"/>
      <c r="V120" s="163" t="s">
        <v>68</v>
      </c>
      <c r="W120" s="164"/>
      <c r="X120" s="164"/>
      <c r="Y120" s="165"/>
      <c r="Z120" s="142"/>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7"/>
      <c r="C121" s="163" t="s">
        <v>6</v>
      </c>
      <c r="D121" s="165"/>
      <c r="E121" s="272">
        <f>SUMIFS($AU$14:$AV$113,$C$14:$D$113,"介護支援専門員",$E$14:$F$113,"D")</f>
        <v>0</v>
      </c>
      <c r="F121" s="273"/>
      <c r="G121" s="274">
        <f>SUMIFS($AW$14:$AX$113,$C$14:$D$113,"介護支援専門員",$E$14:$F$113,"D")</f>
        <v>0</v>
      </c>
      <c r="H121" s="275"/>
      <c r="I121" s="110"/>
      <c r="J121" s="276">
        <v>0</v>
      </c>
      <c r="K121" s="277"/>
      <c r="L121" s="279">
        <v>0</v>
      </c>
      <c r="M121" s="280"/>
      <c r="N121" s="109"/>
      <c r="O121" s="109"/>
      <c r="P121" s="272" t="s">
        <v>30</v>
      </c>
      <c r="Q121" s="273"/>
      <c r="R121" s="97"/>
      <c r="S121" s="97"/>
      <c r="T121" s="97"/>
      <c r="U121" s="160"/>
      <c r="V121" s="160"/>
      <c r="W121" s="161"/>
      <c r="X121" s="161"/>
      <c r="Y121" s="148"/>
      <c r="Z121" s="148"/>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7"/>
      <c r="C122" s="163" t="s">
        <v>27</v>
      </c>
      <c r="D122" s="165"/>
      <c r="E122" s="272">
        <f>SUM(E118:F121)</f>
        <v>0</v>
      </c>
      <c r="F122" s="273"/>
      <c r="G122" s="274">
        <f>SUM(G118:H121)</f>
        <v>0</v>
      </c>
      <c r="H122" s="275"/>
      <c r="I122" s="110"/>
      <c r="J122" s="272">
        <f>SUM(J118:K121)</f>
        <v>0</v>
      </c>
      <c r="K122" s="273"/>
      <c r="L122" s="272">
        <f>SUM(L118:M121)</f>
        <v>0</v>
      </c>
      <c r="M122" s="273"/>
      <c r="N122" s="109"/>
      <c r="O122" s="109"/>
      <c r="P122" s="272">
        <f>SUM(P118:Q119)</f>
        <v>0</v>
      </c>
      <c r="Q122" s="273"/>
      <c r="R122" s="97"/>
      <c r="S122" s="97"/>
      <c r="T122" s="97"/>
      <c r="U122" s="160"/>
      <c r="V122" s="160"/>
      <c r="W122" s="161"/>
      <c r="X122" s="161"/>
      <c r="Y122" s="147"/>
      <c r="Z122" s="147"/>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7"/>
      <c r="C123" s="97"/>
      <c r="D123" s="97"/>
      <c r="E123" s="97"/>
      <c r="F123" s="97"/>
      <c r="G123" s="97"/>
      <c r="H123" s="97"/>
      <c r="I123" s="97"/>
      <c r="J123" s="97"/>
      <c r="K123" s="97"/>
      <c r="L123" s="98"/>
      <c r="M123" s="97"/>
      <c r="N123" s="97"/>
      <c r="O123" s="97"/>
      <c r="P123" s="97"/>
      <c r="Q123" s="97"/>
      <c r="R123" s="97"/>
      <c r="S123" s="97"/>
      <c r="T123" s="97"/>
      <c r="U123" s="99"/>
      <c r="V123" s="99"/>
      <c r="W123" s="99"/>
      <c r="X123" s="99"/>
      <c r="Y123" s="99"/>
      <c r="Z123" s="99"/>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7"/>
      <c r="C124" s="98" t="s">
        <v>45</v>
      </c>
      <c r="D124" s="97"/>
      <c r="E124" s="97"/>
      <c r="F124" s="97"/>
      <c r="G124" s="97"/>
      <c r="H124" s="97"/>
      <c r="I124" s="104" t="s">
        <v>87</v>
      </c>
      <c r="J124" s="260" t="s">
        <v>88</v>
      </c>
      <c r="K124" s="261"/>
      <c r="L124" s="105"/>
      <c r="M124" s="104"/>
      <c r="N124" s="97"/>
      <c r="O124" s="97"/>
      <c r="P124" s="97"/>
      <c r="Q124" s="97"/>
      <c r="R124" s="97"/>
      <c r="S124" s="97"/>
      <c r="T124" s="97"/>
      <c r="U124" s="100"/>
      <c r="V124" s="99"/>
      <c r="W124" s="99"/>
      <c r="X124" s="99"/>
      <c r="Y124" s="99"/>
      <c r="Z124" s="99"/>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7"/>
      <c r="C125" s="97" t="s">
        <v>40</v>
      </c>
      <c r="D125" s="97"/>
      <c r="E125" s="97"/>
      <c r="F125" s="97"/>
      <c r="G125" s="97"/>
      <c r="H125" s="97" t="s">
        <v>41</v>
      </c>
      <c r="I125" s="97"/>
      <c r="J125" s="97"/>
      <c r="K125" s="97"/>
      <c r="L125" s="98"/>
      <c r="M125" s="97"/>
      <c r="N125" s="97"/>
      <c r="O125" s="97"/>
      <c r="P125" s="97"/>
      <c r="Q125" s="97"/>
      <c r="R125" s="97"/>
      <c r="S125" s="97"/>
      <c r="T125" s="97"/>
      <c r="U125" s="99"/>
      <c r="V125" s="99"/>
      <c r="W125" s="99"/>
      <c r="X125" s="99"/>
      <c r="Y125" s="99"/>
      <c r="Z125" s="99"/>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7"/>
      <c r="C126" s="97" t="str">
        <f>IF($J$124="週","対象時間数（週平均）","対象時間数（当月合計）")</f>
        <v>対象時間数（週平均）</v>
      </c>
      <c r="D126" s="97"/>
      <c r="E126" s="97"/>
      <c r="F126" s="97"/>
      <c r="G126" s="97"/>
      <c r="H126" s="97" t="str">
        <f>IF($J$124="週","週に勤務すべき時間数","当月に勤務すべき時間数")</f>
        <v>週に勤務すべき時間数</v>
      </c>
      <c r="I126" s="97"/>
      <c r="J126" s="97"/>
      <c r="K126" s="97"/>
      <c r="L126" s="98"/>
      <c r="M126" s="262" t="s">
        <v>42</v>
      </c>
      <c r="N126" s="262"/>
      <c r="O126" s="262"/>
      <c r="P126" s="262"/>
      <c r="Q126" s="97"/>
      <c r="R126" s="97"/>
      <c r="S126" s="97"/>
      <c r="T126" s="97"/>
      <c r="U126" s="99"/>
      <c r="V126" s="99"/>
      <c r="W126" s="99"/>
      <c r="X126" s="99"/>
      <c r="Y126" s="99"/>
      <c r="Z126" s="99"/>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7"/>
      <c r="C127" s="263">
        <f>IF($J$124="週",L122,J122)</f>
        <v>0</v>
      </c>
      <c r="D127" s="264"/>
      <c r="E127" s="264"/>
      <c r="F127" s="265"/>
      <c r="G127" s="143" t="s">
        <v>28</v>
      </c>
      <c r="H127" s="163">
        <f>IF($J$124="週",$AV$5,$AZ$5)</f>
        <v>40</v>
      </c>
      <c r="I127" s="164"/>
      <c r="J127" s="164"/>
      <c r="K127" s="165"/>
      <c r="L127" s="143" t="s">
        <v>29</v>
      </c>
      <c r="M127" s="266">
        <f>ROUNDDOWN(C127/H127,1)</f>
        <v>0</v>
      </c>
      <c r="N127" s="267"/>
      <c r="O127" s="267"/>
      <c r="P127" s="268"/>
      <c r="Q127" s="97"/>
      <c r="R127" s="97"/>
      <c r="S127" s="97"/>
      <c r="T127" s="97"/>
      <c r="U127" s="162"/>
      <c r="V127" s="162"/>
      <c r="W127" s="162"/>
      <c r="X127" s="162"/>
      <c r="Y127" s="141"/>
      <c r="Z127" s="99"/>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7"/>
      <c r="C128" s="97"/>
      <c r="D128" s="97"/>
      <c r="E128" s="97"/>
      <c r="F128" s="97"/>
      <c r="G128" s="97"/>
      <c r="H128" s="97"/>
      <c r="I128" s="97"/>
      <c r="J128" s="97"/>
      <c r="K128" s="97"/>
      <c r="L128" s="98"/>
      <c r="M128" s="97" t="s">
        <v>70</v>
      </c>
      <c r="N128" s="97"/>
      <c r="O128" s="97"/>
      <c r="P128" s="97"/>
      <c r="Q128" s="97"/>
      <c r="R128" s="97"/>
      <c r="S128" s="97"/>
      <c r="T128" s="97"/>
      <c r="U128" s="99"/>
      <c r="V128" s="99"/>
      <c r="W128" s="99"/>
      <c r="X128" s="99"/>
      <c r="Y128" s="99"/>
      <c r="Z128" s="99"/>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7"/>
      <c r="C129" s="97" t="s">
        <v>113</v>
      </c>
      <c r="D129" s="97"/>
      <c r="E129" s="97"/>
      <c r="F129" s="97"/>
      <c r="G129" s="97"/>
      <c r="H129" s="97"/>
      <c r="I129" s="97"/>
      <c r="J129" s="97"/>
      <c r="K129" s="97"/>
      <c r="L129" s="98"/>
      <c r="M129" s="97"/>
      <c r="N129" s="97"/>
      <c r="O129" s="97"/>
      <c r="P129" s="97"/>
      <c r="Q129" s="97"/>
      <c r="R129" s="97"/>
      <c r="S129" s="97"/>
      <c r="T129" s="97"/>
      <c r="U129" s="97"/>
      <c r="V129" s="106"/>
      <c r="W129" s="107"/>
      <c r="X129" s="107"/>
      <c r="Y129" s="97"/>
      <c r="Z129" s="97"/>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7"/>
      <c r="C130" s="97" t="s">
        <v>47</v>
      </c>
      <c r="D130" s="97"/>
      <c r="E130" s="97"/>
      <c r="F130" s="97"/>
      <c r="G130" s="97"/>
      <c r="H130" s="97"/>
      <c r="I130" s="97"/>
      <c r="J130" s="97"/>
      <c r="K130" s="97"/>
      <c r="L130" s="98"/>
      <c r="M130" s="143"/>
      <c r="N130" s="143"/>
      <c r="O130" s="143"/>
      <c r="P130" s="143"/>
      <c r="Q130" s="97"/>
      <c r="R130" s="97"/>
      <c r="S130" s="97"/>
      <c r="T130" s="97"/>
      <c r="U130" s="97"/>
      <c r="V130" s="106"/>
      <c r="W130" s="107"/>
      <c r="X130" s="107"/>
      <c r="Y130" s="97"/>
      <c r="Z130" s="97"/>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7"/>
      <c r="C131" s="67" t="s">
        <v>43</v>
      </c>
      <c r="D131" s="67"/>
      <c r="E131" s="67"/>
      <c r="F131" s="67"/>
      <c r="G131" s="67"/>
      <c r="H131" s="97" t="s">
        <v>46</v>
      </c>
      <c r="I131" s="67"/>
      <c r="J131" s="67"/>
      <c r="K131" s="67"/>
      <c r="L131" s="67"/>
      <c r="M131" s="262" t="s">
        <v>27</v>
      </c>
      <c r="N131" s="262"/>
      <c r="O131" s="262"/>
      <c r="P131" s="262"/>
      <c r="Q131" s="97"/>
      <c r="R131" s="97"/>
      <c r="S131" s="97"/>
      <c r="T131" s="97"/>
      <c r="U131" s="97"/>
      <c r="V131" s="106"/>
      <c r="W131" s="107"/>
      <c r="X131" s="107"/>
      <c r="Y131" s="97"/>
      <c r="Z131" s="97"/>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7"/>
      <c r="C132" s="163">
        <f>P122</f>
        <v>0</v>
      </c>
      <c r="D132" s="164"/>
      <c r="E132" s="164"/>
      <c r="F132" s="165"/>
      <c r="G132" s="143" t="s">
        <v>80</v>
      </c>
      <c r="H132" s="266">
        <f>M127</f>
        <v>0</v>
      </c>
      <c r="I132" s="267"/>
      <c r="J132" s="267"/>
      <c r="K132" s="268"/>
      <c r="L132" s="143" t="s">
        <v>29</v>
      </c>
      <c r="M132" s="269">
        <f>ROUNDDOWN(C132+H132,1)</f>
        <v>0</v>
      </c>
      <c r="N132" s="270"/>
      <c r="O132" s="270"/>
      <c r="P132" s="271"/>
      <c r="Q132" s="97"/>
      <c r="R132" s="97"/>
      <c r="S132" s="97"/>
      <c r="T132" s="97"/>
      <c r="U132" s="97"/>
      <c r="V132" s="106"/>
      <c r="W132" s="107"/>
      <c r="X132" s="107"/>
      <c r="Y132" s="97"/>
      <c r="Z132" s="97"/>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7"/>
      <c r="C133" s="97"/>
      <c r="D133" s="97"/>
      <c r="E133" s="97"/>
      <c r="F133" s="97"/>
      <c r="G133" s="97"/>
      <c r="H133" s="97"/>
      <c r="I133" s="97"/>
      <c r="J133" s="97"/>
      <c r="K133" s="97"/>
      <c r="L133" s="97"/>
      <c r="M133" s="97"/>
      <c r="N133" s="98"/>
      <c r="O133" s="97"/>
      <c r="P133" s="97"/>
      <c r="Q133" s="97"/>
      <c r="R133" s="97"/>
      <c r="S133" s="97"/>
      <c r="T133" s="97"/>
      <c r="U133" s="97"/>
      <c r="V133" s="106"/>
      <c r="W133" s="107"/>
      <c r="X133" s="107"/>
      <c r="Y133" s="97"/>
      <c r="Z133" s="97"/>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2"/>
  <sheetViews>
    <sheetView workbookViewId="0">
      <selection activeCell="C14" sqref="C14"/>
    </sheetView>
  </sheetViews>
  <sheetFormatPr defaultRowHeight="18.75" x14ac:dyDescent="0.4"/>
  <cols>
    <col min="1" max="2" width="9" style="10"/>
    <col min="3" max="3" width="44.25" style="10" customWidth="1"/>
    <col min="4" max="16384" width="9" style="10"/>
  </cols>
  <sheetData>
    <row r="1" spans="1:10" x14ac:dyDescent="0.4">
      <c r="A1" s="10" t="s">
        <v>140</v>
      </c>
    </row>
    <row r="2" spans="1:10" s="11" customFormat="1" ht="20.25" customHeight="1" x14ac:dyDescent="0.4">
      <c r="A2" s="12" t="s">
        <v>143</v>
      </c>
      <c r="B2" s="12"/>
      <c r="C2" s="13"/>
    </row>
    <row r="3" spans="1:10" s="11" customFormat="1" ht="20.25" customHeight="1" x14ac:dyDescent="0.4">
      <c r="A3" s="13"/>
      <c r="B3" s="13"/>
      <c r="C3" s="13"/>
    </row>
    <row r="4" spans="1:10" s="11" customFormat="1" ht="20.25" customHeight="1" x14ac:dyDescent="0.4">
      <c r="A4" s="27"/>
      <c r="B4" s="13" t="s">
        <v>83</v>
      </c>
      <c r="C4" s="13"/>
      <c r="E4" s="281" t="s">
        <v>85</v>
      </c>
      <c r="F4" s="281"/>
      <c r="G4" s="281"/>
      <c r="H4" s="281"/>
      <c r="I4" s="281"/>
      <c r="J4" s="281"/>
    </row>
    <row r="5" spans="1:10" s="11" customFormat="1" ht="20.25" customHeight="1" x14ac:dyDescent="0.4">
      <c r="A5" s="28"/>
      <c r="B5" s="13" t="s">
        <v>84</v>
      </c>
      <c r="C5" s="13"/>
      <c r="E5" s="281"/>
      <c r="F5" s="281"/>
      <c r="G5" s="281"/>
      <c r="H5" s="281"/>
      <c r="I5" s="281"/>
      <c r="J5" s="281"/>
    </row>
    <row r="6" spans="1:10" s="11" customFormat="1" ht="20.25" customHeight="1" x14ac:dyDescent="0.4">
      <c r="A6" s="26"/>
      <c r="B6" s="13"/>
      <c r="C6" s="13"/>
    </row>
    <row r="7" spans="1:10" s="11" customFormat="1" ht="20.25" customHeight="1" x14ac:dyDescent="0.4">
      <c r="A7" s="13" t="s">
        <v>57</v>
      </c>
      <c r="B7" s="13"/>
      <c r="C7" s="13"/>
    </row>
    <row r="8" spans="1:10" s="11" customFormat="1" ht="20.25" customHeight="1" x14ac:dyDescent="0.4">
      <c r="A8" s="26"/>
      <c r="B8" s="13"/>
      <c r="C8" s="13"/>
    </row>
    <row r="9" spans="1:10" s="11" customFormat="1" ht="20.25" customHeight="1" x14ac:dyDescent="0.4">
      <c r="A9" s="13" t="s">
        <v>92</v>
      </c>
      <c r="B9" s="13"/>
      <c r="C9" s="13"/>
    </row>
    <row r="10" spans="1:10" s="11" customFormat="1" ht="20.25" customHeight="1" x14ac:dyDescent="0.4">
      <c r="A10" s="13"/>
      <c r="B10" s="13"/>
      <c r="C10" s="13"/>
    </row>
    <row r="11" spans="1:10" s="11" customFormat="1" ht="20.25" customHeight="1" x14ac:dyDescent="0.4">
      <c r="A11" s="150" t="s">
        <v>114</v>
      </c>
      <c r="B11" s="13"/>
      <c r="C11" s="13"/>
    </row>
    <row r="12" spans="1:10" s="11" customFormat="1" ht="20.25" customHeight="1" x14ac:dyDescent="0.4">
      <c r="A12" s="13"/>
      <c r="B12" s="13"/>
      <c r="C12" s="13"/>
    </row>
    <row r="13" spans="1:10" s="11" customFormat="1" ht="20.25" customHeight="1" x14ac:dyDescent="0.4">
      <c r="A13" s="13" t="s">
        <v>56</v>
      </c>
      <c r="B13" s="13"/>
      <c r="C13" s="13"/>
    </row>
    <row r="14" spans="1:10" s="11" customFormat="1" ht="20.25" customHeight="1" x14ac:dyDescent="0.4">
      <c r="A14" s="13"/>
      <c r="B14" s="13"/>
      <c r="C14" s="13"/>
    </row>
    <row r="15" spans="1:10" s="11" customFormat="1" ht="20.25" customHeight="1" x14ac:dyDescent="0.4">
      <c r="A15" s="150" t="s">
        <v>141</v>
      </c>
      <c r="B15" s="13"/>
      <c r="C15" s="13"/>
    </row>
    <row r="16" spans="1:10" s="11" customFormat="1" ht="20.25" customHeight="1" x14ac:dyDescent="0.4">
      <c r="A16" s="13" t="s">
        <v>48</v>
      </c>
      <c r="B16" s="13"/>
      <c r="C16" s="13"/>
    </row>
    <row r="17" spans="1:55" s="11" customFormat="1" ht="20.25" customHeight="1" x14ac:dyDescent="0.4">
      <c r="A17" s="13"/>
      <c r="B17" s="13"/>
      <c r="C17" s="13"/>
    </row>
    <row r="18" spans="1:55" s="11" customFormat="1" ht="20.25" customHeight="1" x14ac:dyDescent="0.4">
      <c r="A18" s="13"/>
      <c r="B18" s="14" t="s">
        <v>26</v>
      </c>
      <c r="C18" s="14" t="s">
        <v>1</v>
      </c>
    </row>
    <row r="19" spans="1:55" s="11" customFormat="1" ht="20.25" customHeight="1" x14ac:dyDescent="0.4">
      <c r="A19" s="13"/>
      <c r="B19" s="14">
        <v>1</v>
      </c>
      <c r="C19" s="15" t="s">
        <v>2</v>
      </c>
    </row>
    <row r="20" spans="1:55" s="11" customFormat="1" ht="20.25" customHeight="1" x14ac:dyDescent="0.4">
      <c r="A20" s="13"/>
      <c r="B20" s="14">
        <v>2</v>
      </c>
      <c r="C20" s="15" t="s">
        <v>105</v>
      </c>
    </row>
    <row r="21" spans="1:55" s="11" customFormat="1" ht="20.25" customHeight="1" x14ac:dyDescent="0.4">
      <c r="A21" s="13"/>
      <c r="B21" s="13"/>
      <c r="C21" s="13"/>
    </row>
    <row r="22" spans="1:55" s="11" customFormat="1" ht="20.25" customHeight="1" x14ac:dyDescent="0.4">
      <c r="A22" s="13" t="s">
        <v>125</v>
      </c>
      <c r="B22" s="13"/>
      <c r="C22" s="13"/>
    </row>
    <row r="23" spans="1:55" s="11" customFormat="1" ht="20.25" customHeight="1" x14ac:dyDescent="0.4">
      <c r="A23" s="13" t="s">
        <v>49</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50</v>
      </c>
    </row>
    <row r="27" spans="1:55" s="11" customFormat="1" ht="20.25" customHeight="1" x14ac:dyDescent="0.4">
      <c r="A27" s="13"/>
      <c r="B27" s="14" t="s">
        <v>4</v>
      </c>
      <c r="C27" s="15" t="s">
        <v>51</v>
      </c>
    </row>
    <row r="28" spans="1:55" s="11" customFormat="1" ht="20.25" customHeight="1" x14ac:dyDescent="0.4">
      <c r="A28" s="13"/>
      <c r="B28" s="14" t="s">
        <v>5</v>
      </c>
      <c r="C28" s="15" t="s">
        <v>52</v>
      </c>
    </row>
    <row r="29" spans="1:55" s="11" customFormat="1" ht="20.25" customHeight="1" x14ac:dyDescent="0.4">
      <c r="A29" s="13"/>
      <c r="B29" s="14" t="s">
        <v>6</v>
      </c>
      <c r="C29" s="15" t="s">
        <v>68</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53</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81</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E34" s="13"/>
    </row>
    <row r="35" spans="1:55" s="11" customFormat="1" ht="20.25" customHeight="1" x14ac:dyDescent="0.4">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
      <c r="A36" s="150" t="s">
        <v>126</v>
      </c>
      <c r="B36" s="13"/>
      <c r="C36" s="13"/>
    </row>
    <row r="37" spans="1:55" s="11" customFormat="1" ht="20.25" customHeight="1" x14ac:dyDescent="0.4">
      <c r="A37" s="13" t="s">
        <v>54</v>
      </c>
      <c r="B37" s="13"/>
      <c r="C37" s="13"/>
    </row>
    <row r="38" spans="1:55" s="11" customFormat="1" ht="20.25" customHeight="1" x14ac:dyDescent="0.4">
      <c r="A38" s="23" t="s">
        <v>93</v>
      </c>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
      <c r="C39" s="23"/>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A40" s="13" t="s">
        <v>127</v>
      </c>
      <c r="B40" s="13"/>
    </row>
    <row r="41" spans="1:55" s="11" customFormat="1" ht="20.25" customHeight="1" x14ac:dyDescent="0.4"/>
    <row r="42" spans="1:55" s="11" customFormat="1" ht="20.25" customHeight="1" x14ac:dyDescent="0.4">
      <c r="A42" s="13" t="s">
        <v>128</v>
      </c>
      <c r="B42" s="13"/>
      <c r="C42" s="13"/>
    </row>
    <row r="43" spans="1:55" s="11" customFormat="1" ht="20.25" customHeight="1" x14ac:dyDescent="0.4">
      <c r="A43" s="30" t="s">
        <v>94</v>
      </c>
      <c r="B43" s="13"/>
      <c r="C43" s="13"/>
    </row>
    <row r="44" spans="1:55" s="11" customFormat="1" ht="20.25" customHeight="1" x14ac:dyDescent="0.4"/>
    <row r="45" spans="1:55" s="11" customFormat="1" ht="20.25" customHeight="1" x14ac:dyDescent="0.4">
      <c r="A45" s="13" t="s">
        <v>129</v>
      </c>
      <c r="B45" s="13"/>
      <c r="C45" s="13"/>
    </row>
    <row r="46" spans="1:55" s="11" customFormat="1" ht="20.25" customHeight="1" x14ac:dyDescent="0.4">
      <c r="A46" s="13" t="s">
        <v>95</v>
      </c>
      <c r="B46" s="13"/>
      <c r="C46" s="13"/>
    </row>
    <row r="47" spans="1:55" s="11" customFormat="1" ht="20.25" customHeight="1" x14ac:dyDescent="0.4">
      <c r="A47" s="13"/>
      <c r="B47" s="13"/>
      <c r="C47" s="13"/>
    </row>
    <row r="48" spans="1:55" s="11" customFormat="1" ht="20.25" customHeight="1" x14ac:dyDescent="0.4">
      <c r="A48" s="13" t="s">
        <v>130</v>
      </c>
      <c r="B48" s="13"/>
      <c r="C48" s="13"/>
    </row>
    <row r="49" spans="1:55" s="11" customFormat="1" ht="20.25" customHeight="1" x14ac:dyDescent="0.4">
      <c r="A49" s="13"/>
      <c r="B49" s="13"/>
      <c r="C49" s="13"/>
    </row>
    <row r="50" spans="1:55" s="11" customFormat="1" ht="20.25" customHeight="1" x14ac:dyDescent="0.4">
      <c r="A50" s="11" t="s">
        <v>131</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
      <c r="A51" s="11" t="s">
        <v>76</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98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3"/>
      <c r="B53" s="13"/>
      <c r="C53" s="1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1" customFormat="1" ht="20.25" customHeight="1" x14ac:dyDescent="0.4">
      <c r="A54" s="83" t="s">
        <v>132</v>
      </c>
      <c r="B54" s="25"/>
      <c r="C54" s="25"/>
      <c r="D54" s="29"/>
      <c r="E54" s="29"/>
    </row>
    <row r="55" spans="1:55" s="11" customFormat="1" ht="20.25" customHeight="1" x14ac:dyDescent="0.4">
      <c r="A55" s="83" t="s">
        <v>133</v>
      </c>
      <c r="B55" s="25"/>
      <c r="C55" s="25"/>
      <c r="D55" s="29"/>
      <c r="E55" s="29"/>
    </row>
    <row r="56" spans="1:55" s="11" customFormat="1" ht="20.25" customHeight="1" x14ac:dyDescent="0.4">
      <c r="A56" s="83" t="s">
        <v>134</v>
      </c>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ht="20.25" customHeight="1" x14ac:dyDescent="0.4"/>
    <row r="62"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E39"/>
  <sheetViews>
    <sheetView topLeftCell="A40" workbookViewId="0">
      <selection activeCell="J17" sqref="J17"/>
    </sheetView>
  </sheetViews>
  <sheetFormatPr defaultRowHeight="25.5" x14ac:dyDescent="0.4"/>
  <cols>
    <col min="1" max="1" width="2" style="111" customWidth="1"/>
    <col min="2" max="2" width="8.625" style="111" customWidth="1"/>
    <col min="3" max="5" width="40.625" style="111" customWidth="1"/>
    <col min="6" max="16384" width="9" style="111"/>
  </cols>
  <sheetData>
    <row r="1" spans="2:5" x14ac:dyDescent="0.4">
      <c r="B1" s="111" t="s">
        <v>73</v>
      </c>
    </row>
    <row r="3" spans="2:5" x14ac:dyDescent="0.4">
      <c r="B3" s="112" t="s">
        <v>74</v>
      </c>
      <c r="C3" s="112" t="s">
        <v>75</v>
      </c>
    </row>
    <row r="4" spans="2:5" x14ac:dyDescent="0.4">
      <c r="B4" s="112">
        <v>1</v>
      </c>
      <c r="C4" s="145" t="s">
        <v>102</v>
      </c>
    </row>
    <row r="5" spans="2:5" x14ac:dyDescent="0.4">
      <c r="B5" s="112">
        <v>2</v>
      </c>
      <c r="C5" s="145" t="s">
        <v>103</v>
      </c>
    </row>
    <row r="6" spans="2:5" x14ac:dyDescent="0.4">
      <c r="B6" s="112">
        <v>3</v>
      </c>
      <c r="C6" s="145"/>
    </row>
    <row r="7" spans="2:5" x14ac:dyDescent="0.4">
      <c r="B7" s="112">
        <v>4</v>
      </c>
      <c r="C7" s="145"/>
    </row>
    <row r="8" spans="2:5" x14ac:dyDescent="0.4">
      <c r="B8" s="112">
        <v>5</v>
      </c>
      <c r="C8" s="145"/>
    </row>
    <row r="9" spans="2:5" x14ac:dyDescent="0.4">
      <c r="B9" s="112">
        <v>6</v>
      </c>
      <c r="C9" s="145"/>
    </row>
    <row r="10" spans="2:5" x14ac:dyDescent="0.4">
      <c r="B10" s="112">
        <v>7</v>
      </c>
      <c r="C10" s="145"/>
    </row>
    <row r="11" spans="2:5" x14ac:dyDescent="0.4">
      <c r="B11" s="112">
        <v>8</v>
      </c>
      <c r="C11" s="145"/>
    </row>
    <row r="13" spans="2:5" x14ac:dyDescent="0.4">
      <c r="B13" s="111" t="s">
        <v>72</v>
      </c>
    </row>
    <row r="14" spans="2:5" ht="26.25" thickBot="1" x14ac:dyDescent="0.45"/>
    <row r="15" spans="2:5" ht="26.25" thickBot="1" x14ac:dyDescent="0.45">
      <c r="B15" s="146" t="s">
        <v>58</v>
      </c>
      <c r="C15" s="114" t="s">
        <v>2</v>
      </c>
      <c r="D15" s="116" t="s">
        <v>105</v>
      </c>
      <c r="E15" s="117" t="s">
        <v>31</v>
      </c>
    </row>
    <row r="16" spans="2:5" x14ac:dyDescent="0.4">
      <c r="B16" s="282" t="s">
        <v>59</v>
      </c>
      <c r="C16" s="124" t="s">
        <v>99</v>
      </c>
      <c r="D16" s="124" t="s">
        <v>99</v>
      </c>
      <c r="E16" s="124"/>
    </row>
    <row r="17" spans="2:5" x14ac:dyDescent="0.4">
      <c r="B17" s="282"/>
      <c r="C17" s="124" t="s">
        <v>106</v>
      </c>
      <c r="D17" s="124" t="s">
        <v>106</v>
      </c>
      <c r="E17" s="124"/>
    </row>
    <row r="18" spans="2:5" x14ac:dyDescent="0.4">
      <c r="B18" s="282"/>
      <c r="C18" s="124" t="s">
        <v>104</v>
      </c>
      <c r="D18" s="124" t="s">
        <v>104</v>
      </c>
      <c r="E18" s="124"/>
    </row>
    <row r="19" spans="2:5" x14ac:dyDescent="0.4">
      <c r="B19" s="282"/>
      <c r="C19" s="124" t="s">
        <v>107</v>
      </c>
      <c r="D19" s="124" t="s">
        <v>107</v>
      </c>
      <c r="E19" s="124"/>
    </row>
    <row r="20" spans="2:5" x14ac:dyDescent="0.4">
      <c r="B20" s="282"/>
      <c r="C20" s="124" t="s">
        <v>108</v>
      </c>
      <c r="D20" s="124" t="s">
        <v>108</v>
      </c>
      <c r="E20" s="124"/>
    </row>
    <row r="21" spans="2:5" x14ac:dyDescent="0.4">
      <c r="B21" s="282"/>
      <c r="C21" s="124" t="s">
        <v>109</v>
      </c>
      <c r="D21" s="124" t="s">
        <v>109</v>
      </c>
      <c r="E21" s="124"/>
    </row>
    <row r="22" spans="2:5" x14ac:dyDescent="0.4">
      <c r="B22" s="282"/>
      <c r="C22" s="124" t="s">
        <v>31</v>
      </c>
      <c r="D22" s="124" t="s">
        <v>31</v>
      </c>
      <c r="E22" s="124"/>
    </row>
    <row r="25" spans="2:5" x14ac:dyDescent="0.4">
      <c r="C25" s="111" t="s">
        <v>86</v>
      </c>
    </row>
    <row r="26" spans="2:5" x14ac:dyDescent="0.4">
      <c r="C26" s="111" t="s">
        <v>32</v>
      </c>
    </row>
    <row r="27" spans="2:5" x14ac:dyDescent="0.4">
      <c r="C27" s="111" t="s">
        <v>100</v>
      </c>
    </row>
    <row r="28" spans="2:5" x14ac:dyDescent="0.4">
      <c r="C28" s="111" t="s">
        <v>89</v>
      </c>
    </row>
    <row r="29" spans="2:5" x14ac:dyDescent="0.4">
      <c r="C29" s="111" t="s">
        <v>110</v>
      </c>
    </row>
    <row r="30" spans="2:5" x14ac:dyDescent="0.4">
      <c r="C30" s="111" t="s">
        <v>111</v>
      </c>
    </row>
    <row r="31" spans="2:5" x14ac:dyDescent="0.4">
      <c r="C31" s="111" t="s">
        <v>33</v>
      </c>
    </row>
    <row r="32" spans="2:5" x14ac:dyDescent="0.4">
      <c r="C32" s="111" t="s">
        <v>34</v>
      </c>
    </row>
    <row r="34" spans="3:3" x14ac:dyDescent="0.4">
      <c r="C34" s="111" t="s">
        <v>101</v>
      </c>
    </row>
    <row r="35" spans="3:3" x14ac:dyDescent="0.4">
      <c r="C35" s="111" t="s">
        <v>60</v>
      </c>
    </row>
    <row r="36" spans="3:3" x14ac:dyDescent="0.4">
      <c r="C36" s="111" t="s">
        <v>61</v>
      </c>
    </row>
    <row r="37" spans="3:3" x14ac:dyDescent="0.4">
      <c r="C37" s="111" t="s">
        <v>62</v>
      </c>
    </row>
    <row r="38" spans="3:3" x14ac:dyDescent="0.4">
      <c r="C38" s="111" t="s">
        <v>63</v>
      </c>
    </row>
    <row r="39" spans="3:3" x14ac:dyDescent="0.4">
      <c r="C39" s="111" t="s">
        <v>64</v>
      </c>
    </row>
  </sheetData>
  <sheetProtection algorithmName="SHA-512" hashValue="zm3NVdNavrplQf/onWWy4GrStSHyaVx8Hb0tjEr2fTcJ7IfsAYb+YgSf2n4vg2qNoPxhGSGwkrAsbq2BJJpFMA==" saltValue="GXmKIkRpwdPqGUqoKMJd5w==" spinCount="100000" sheet="1" objects="1" scenarios="1" selectLockedCells="1" selectUnlockedCells="1"/>
  <mergeCells count="1">
    <mergeCell ref="B16:B22"/>
  </mergeCells>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32B1-C162-4166-8AB4-B5E47F062FCE}">
  <dimension ref="B1:K45"/>
  <sheetViews>
    <sheetView workbookViewId="0">
      <selection activeCell="E10" sqref="E10"/>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73</v>
      </c>
    </row>
    <row r="3" spans="2:11" x14ac:dyDescent="0.4">
      <c r="B3" s="112" t="s">
        <v>26</v>
      </c>
      <c r="C3" s="112" t="s">
        <v>75</v>
      </c>
    </row>
    <row r="4" spans="2:11" x14ac:dyDescent="0.4">
      <c r="B4" s="112">
        <v>1</v>
      </c>
      <c r="C4" s="145" t="s">
        <v>102</v>
      </c>
    </row>
    <row r="5" spans="2:11" x14ac:dyDescent="0.4">
      <c r="B5" s="112">
        <v>2</v>
      </c>
      <c r="C5" s="145" t="s">
        <v>103</v>
      </c>
    </row>
    <row r="6" spans="2:11" x14ac:dyDescent="0.4">
      <c r="B6" s="112">
        <v>3</v>
      </c>
      <c r="C6" s="145"/>
    </row>
    <row r="7" spans="2:11" x14ac:dyDescent="0.4">
      <c r="B7" s="112">
        <v>4</v>
      </c>
      <c r="C7" s="145"/>
    </row>
    <row r="8" spans="2:11" x14ac:dyDescent="0.4">
      <c r="B8" s="112">
        <v>5</v>
      </c>
      <c r="C8" s="145"/>
    </row>
    <row r="9" spans="2:11" x14ac:dyDescent="0.4">
      <c r="B9" s="112">
        <v>6</v>
      </c>
      <c r="C9" s="145"/>
    </row>
    <row r="10" spans="2:11" x14ac:dyDescent="0.4">
      <c r="B10" s="112">
        <v>7</v>
      </c>
      <c r="C10" s="145"/>
    </row>
    <row r="11" spans="2:11" x14ac:dyDescent="0.4">
      <c r="B11" s="112">
        <v>8</v>
      </c>
      <c r="C11" s="145"/>
    </row>
    <row r="13" spans="2:11" x14ac:dyDescent="0.4">
      <c r="B13" s="111" t="s">
        <v>72</v>
      </c>
    </row>
    <row r="14" spans="2:11" ht="26.25" thickBot="1" x14ac:dyDescent="0.45"/>
    <row r="15" spans="2:11" ht="26.25" thickBot="1" x14ac:dyDescent="0.45">
      <c r="B15" s="146" t="s">
        <v>1</v>
      </c>
      <c r="C15" s="114" t="s">
        <v>2</v>
      </c>
      <c r="D15" s="115" t="s">
        <v>104</v>
      </c>
      <c r="E15" s="116" t="s">
        <v>105</v>
      </c>
      <c r="F15" s="117" t="s">
        <v>31</v>
      </c>
      <c r="G15" s="117" t="s">
        <v>31</v>
      </c>
      <c r="H15" s="117" t="s">
        <v>31</v>
      </c>
      <c r="I15" s="117" t="s">
        <v>31</v>
      </c>
      <c r="J15" s="117" t="s">
        <v>31</v>
      </c>
      <c r="K15" s="118" t="s">
        <v>31</v>
      </c>
    </row>
    <row r="16" spans="2:11" x14ac:dyDescent="0.4">
      <c r="B16" s="282" t="s">
        <v>59</v>
      </c>
      <c r="C16" s="119" t="s">
        <v>106</v>
      </c>
      <c r="D16" s="124" t="s">
        <v>106</v>
      </c>
      <c r="E16" s="124" t="s">
        <v>99</v>
      </c>
      <c r="F16" s="124"/>
      <c r="G16" s="124"/>
      <c r="H16" s="124"/>
      <c r="I16" s="120"/>
      <c r="J16" s="120"/>
      <c r="K16" s="121"/>
    </row>
    <row r="17" spans="2:11" x14ac:dyDescent="0.4">
      <c r="B17" s="282"/>
      <c r="C17" s="122" t="s">
        <v>66</v>
      </c>
      <c r="D17" s="124" t="s">
        <v>104</v>
      </c>
      <c r="E17" s="124" t="s">
        <v>104</v>
      </c>
      <c r="F17" s="124"/>
      <c r="G17" s="124"/>
      <c r="H17" s="124"/>
      <c r="I17" s="113"/>
      <c r="J17" s="113"/>
      <c r="K17" s="123"/>
    </row>
    <row r="18" spans="2:11" x14ac:dyDescent="0.4">
      <c r="B18" s="282"/>
      <c r="C18" s="122" t="s">
        <v>66</v>
      </c>
      <c r="D18" s="124" t="s">
        <v>31</v>
      </c>
      <c r="E18" s="124" t="s">
        <v>107</v>
      </c>
      <c r="F18" s="124"/>
      <c r="G18" s="124"/>
      <c r="H18" s="124"/>
      <c r="I18" s="113"/>
      <c r="J18" s="113"/>
      <c r="K18" s="123"/>
    </row>
    <row r="19" spans="2:11" x14ac:dyDescent="0.4">
      <c r="B19" s="282"/>
      <c r="C19" s="122" t="s">
        <v>31</v>
      </c>
      <c r="D19" s="124" t="s">
        <v>31</v>
      </c>
      <c r="E19" s="124" t="s">
        <v>108</v>
      </c>
      <c r="F19" s="124"/>
      <c r="G19" s="124"/>
      <c r="H19" s="124"/>
      <c r="I19" s="113"/>
      <c r="J19" s="113"/>
      <c r="K19" s="123"/>
    </row>
    <row r="20" spans="2:11" x14ac:dyDescent="0.4">
      <c r="B20" s="282"/>
      <c r="C20" s="122" t="s">
        <v>31</v>
      </c>
      <c r="D20" s="124" t="s">
        <v>31</v>
      </c>
      <c r="E20" s="124" t="s">
        <v>109</v>
      </c>
      <c r="F20" s="124"/>
      <c r="G20" s="124"/>
      <c r="H20" s="124"/>
      <c r="I20" s="113"/>
      <c r="J20" s="113"/>
      <c r="K20" s="123"/>
    </row>
    <row r="21" spans="2:11" x14ac:dyDescent="0.4">
      <c r="B21" s="282"/>
      <c r="C21" s="122" t="s">
        <v>31</v>
      </c>
      <c r="D21" s="124" t="s">
        <v>31</v>
      </c>
      <c r="E21" s="124" t="s">
        <v>31</v>
      </c>
      <c r="F21" s="124"/>
      <c r="G21" s="124"/>
      <c r="H21" s="124"/>
      <c r="I21" s="113"/>
      <c r="J21" s="113"/>
      <c r="K21" s="123"/>
    </row>
    <row r="22" spans="2:11" x14ac:dyDescent="0.4">
      <c r="B22" s="282"/>
      <c r="C22" s="122" t="s">
        <v>31</v>
      </c>
      <c r="D22" s="124" t="s">
        <v>31</v>
      </c>
      <c r="E22" s="124" t="s">
        <v>31</v>
      </c>
      <c r="F22" s="124"/>
      <c r="G22" s="124"/>
      <c r="H22" s="124"/>
      <c r="I22" s="113"/>
      <c r="J22" s="113"/>
      <c r="K22" s="123"/>
    </row>
    <row r="23" spans="2:11" x14ac:dyDescent="0.4">
      <c r="B23" s="282"/>
      <c r="C23" s="122" t="s">
        <v>31</v>
      </c>
      <c r="D23" s="124" t="s">
        <v>31</v>
      </c>
      <c r="E23" s="124" t="s">
        <v>31</v>
      </c>
      <c r="F23" s="124"/>
      <c r="G23" s="124"/>
      <c r="H23" s="124"/>
      <c r="I23" s="113"/>
      <c r="J23" s="113"/>
      <c r="K23" s="123"/>
    </row>
    <row r="24" spans="2:11" x14ac:dyDescent="0.4">
      <c r="B24" s="282"/>
      <c r="C24" s="122" t="s">
        <v>31</v>
      </c>
      <c r="D24" s="124" t="s">
        <v>31</v>
      </c>
      <c r="E24" s="124" t="s">
        <v>31</v>
      </c>
      <c r="F24" s="124"/>
      <c r="G24" s="124"/>
      <c r="H24" s="124"/>
      <c r="I24" s="113"/>
      <c r="J24" s="113"/>
      <c r="K24" s="123"/>
    </row>
    <row r="25" spans="2:11" x14ac:dyDescent="0.4">
      <c r="B25" s="282"/>
      <c r="C25" s="122" t="s">
        <v>31</v>
      </c>
      <c r="D25" s="125" t="s">
        <v>31</v>
      </c>
      <c r="E25" s="125" t="s">
        <v>31</v>
      </c>
      <c r="F25" s="125"/>
      <c r="G25" s="125"/>
      <c r="H25" s="125"/>
      <c r="I25" s="113"/>
      <c r="J25" s="113"/>
      <c r="K25" s="123"/>
    </row>
    <row r="26" spans="2:11" x14ac:dyDescent="0.4">
      <c r="B26" s="282"/>
      <c r="C26" s="122" t="s">
        <v>31</v>
      </c>
      <c r="D26" s="125" t="s">
        <v>31</v>
      </c>
      <c r="E26" s="125" t="s">
        <v>31</v>
      </c>
      <c r="F26" s="125"/>
      <c r="G26" s="125"/>
      <c r="H26" s="125"/>
      <c r="I26" s="113"/>
      <c r="J26" s="113"/>
      <c r="K26" s="123"/>
    </row>
    <row r="27" spans="2:11" x14ac:dyDescent="0.4">
      <c r="B27" s="282"/>
      <c r="C27" s="122" t="s">
        <v>31</v>
      </c>
      <c r="D27" s="125" t="s">
        <v>31</v>
      </c>
      <c r="E27" s="125" t="s">
        <v>31</v>
      </c>
      <c r="F27" s="125"/>
      <c r="G27" s="125"/>
      <c r="H27" s="125"/>
      <c r="I27" s="113"/>
      <c r="J27" s="113"/>
      <c r="K27" s="123"/>
    </row>
    <row r="28" spans="2:11" ht="26.25" thickBot="1" x14ac:dyDescent="0.45">
      <c r="B28" s="283"/>
      <c r="C28" s="126" t="s">
        <v>31</v>
      </c>
      <c r="D28" s="127" t="s">
        <v>31</v>
      </c>
      <c r="E28" s="127" t="s">
        <v>31</v>
      </c>
      <c r="F28" s="127"/>
      <c r="G28" s="127"/>
      <c r="H28" s="127"/>
      <c r="I28" s="127"/>
      <c r="J28" s="127"/>
      <c r="K28" s="128"/>
    </row>
    <row r="31" spans="2:11" x14ac:dyDescent="0.4">
      <c r="C31" s="111" t="s">
        <v>86</v>
      </c>
    </row>
    <row r="32" spans="2:11" x14ac:dyDescent="0.4">
      <c r="C32" s="111" t="s">
        <v>32</v>
      </c>
    </row>
    <row r="33" spans="3:3" x14ac:dyDescent="0.4">
      <c r="C33" s="111" t="s">
        <v>100</v>
      </c>
    </row>
    <row r="34" spans="3:3" x14ac:dyDescent="0.4">
      <c r="C34" s="111" t="s">
        <v>89</v>
      </c>
    </row>
    <row r="35" spans="3:3" x14ac:dyDescent="0.4">
      <c r="C35" s="111" t="s">
        <v>110</v>
      </c>
    </row>
    <row r="36" spans="3:3" x14ac:dyDescent="0.4">
      <c r="C36" s="111" t="s">
        <v>111</v>
      </c>
    </row>
    <row r="37" spans="3:3" x14ac:dyDescent="0.4">
      <c r="C37" s="111" t="s">
        <v>33</v>
      </c>
    </row>
    <row r="38" spans="3:3" x14ac:dyDescent="0.4">
      <c r="C38" s="111" t="s">
        <v>34</v>
      </c>
    </row>
    <row r="40" spans="3:3" x14ac:dyDescent="0.4">
      <c r="C40" s="111" t="s">
        <v>101</v>
      </c>
    </row>
    <row r="41" spans="3:3" x14ac:dyDescent="0.4">
      <c r="C41" s="111" t="s">
        <v>60</v>
      </c>
    </row>
    <row r="42" spans="3:3" x14ac:dyDescent="0.4">
      <c r="C42" s="111" t="s">
        <v>61</v>
      </c>
    </row>
    <row r="43" spans="3:3" x14ac:dyDescent="0.4">
      <c r="C43" s="111" t="s">
        <v>62</v>
      </c>
    </row>
    <row r="44" spans="3:3" x14ac:dyDescent="0.4">
      <c r="C44" s="111" t="s">
        <v>63</v>
      </c>
    </row>
    <row r="45" spans="3:3" x14ac:dyDescent="0.4">
      <c r="C45" s="111" t="s">
        <v>64</v>
      </c>
    </row>
  </sheetData>
  <sheetProtection algorithmName="SHA-512" hashValue="DSiIHsQejjIMNmA8adqauyRjzNW2jSFW1IDVp+1Dyh4c6ujFFJxTTAeqsgaKVhFU6NMsNR84v+tPE0H0MBlHag==" saltValue="5sEmh3KIrALpOObj+JBilA==" spinCount="100000" sheet="1" objects="1" scenarios="1" selectLockedCells="1" selectUnlockedCells="1"/>
  <mergeCells count="1">
    <mergeCell ref="B16:B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【記載例】介護予防支援</vt:lpstr>
      <vt:lpstr>介護予防支援</vt:lpstr>
      <vt:lpstr>居宅介護支援（100名）</vt:lpstr>
      <vt:lpstr>記入方法</vt:lpstr>
      <vt:lpstr>プルダウン・リスト</vt:lpstr>
      <vt:lpstr>（原本）プルダウンリスト</vt:lpstr>
      <vt:lpstr>【記載例】介護予防支援!Print_Area</vt:lpstr>
      <vt:lpstr>介護予防支援!Print_Area</vt:lpstr>
      <vt:lpstr>記入方法!Print_Area</vt:lpstr>
      <vt:lpstr>'居宅介護支援（100名）'!Print_Area</vt:lpstr>
      <vt:lpstr>【記載例】介護予防支援!Print_Titles</vt:lpstr>
      <vt:lpstr>介護予防支援!Print_Titles</vt:lpstr>
      <vt:lpstr>'居宅介護支援（100名）'!Print_Titles</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辻田　祐介</cp:lastModifiedBy>
  <cp:lastPrinted>2021-07-16T07:30:25Z</cp:lastPrinted>
  <dcterms:created xsi:type="dcterms:W3CDTF">2020-01-14T23:44:41Z</dcterms:created>
  <dcterms:modified xsi:type="dcterms:W3CDTF">2024-12-03T07:59:00Z</dcterms:modified>
</cp:coreProperties>
</file>