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filterPrivacy="1"/>
  <bookViews>
    <workbookView activeTab="2" tabRatio="815" windowHeight="10920" windowWidth="21825" xWindow="0" yWindow="0"/>
  </bookViews>
  <sheets>
    <sheet r:id="rId1" name="申請書" sheetId="1"/>
    <sheet r:id="rId2" name="一覧表 (記載例)" sheetId="17"/>
    <sheet r:id="rId3" name="一覧表" sheetId="19"/>
    <sheet r:id="rId4" name="請求書" sheetId="13"/>
    <sheet r:id="rId5" name="勤務体制一覧表（2月）" sheetId="14"/>
    <sheet r:id="rId6" name="勤務体制一覧表 （６月）" sheetId="16" state="hidden"/>
    <sheet r:id="rId7" name="リスト1" sheetId="4"/>
    <sheet r:id="rId8" name="リスト2" sheetId="5"/>
    <sheet r:id="rId9" name="リスト３" sheetId="15"/>
  </sheets>
  <externalReferences>
    <externalReference r:id="rId10"/>
  </externalReferences>
  <definedNames>
    <definedName localSheetId="0" name="_Hlk98483127">申請書!$A$26</definedName>
    <definedName localSheetId="2" name="_xlnm.Print_Area">一覧表!$A$1:$H$27</definedName>
    <definedName localSheetId="1" name="_xlnm.Print_Area">'一覧表 (記載例)'!$A$1:$H$27</definedName>
    <definedName localSheetId="0" name="_xlnm.Print_Area">申請書!$A$1:$P$32</definedName>
    <definedName localSheetId="5" name="_xlnm.Print_Titles">'勤務体制一覧表 （６月）'!$1:$5</definedName>
    <definedName localSheetId="4" name="_xlnm.Print_Titles">'勤務体制一覧表（2月）'!$1:$5</definedName>
    <definedName localSheetId="2" name="サービス提供責任者">#REF!</definedName>
    <definedName localSheetId="1" name="サービス提供責任者">#REF!</definedName>
    <definedName localSheetId="5" name="サービス提供責任者">#REF!</definedName>
    <definedName name="サービス提供責任者">#REF!</definedName>
    <definedName localSheetId="8" name="管理者">#REF!</definedName>
    <definedName localSheetId="2" name="管理者">#REF!</definedName>
    <definedName localSheetId="1" name="管理者">#REF!</definedName>
    <definedName localSheetId="5" name="管理者">#REF!</definedName>
    <definedName localSheetId="4" name="管理者">#REF!</definedName>
    <definedName name="管理者">#REF!</definedName>
    <definedName name="区分">[1]設定!$A$2:$A$20</definedName>
    <definedName localSheetId="8" name="区分3">#REF!</definedName>
    <definedName localSheetId="2" name="区分3">#REF!</definedName>
    <definedName localSheetId="1" name="区分3">#REF!</definedName>
    <definedName localSheetId="5" name="区分3">#REF!</definedName>
    <definedName localSheetId="4" name="区分3">#REF!</definedName>
    <definedName name="区分3">#REF!</definedName>
    <definedName localSheetId="8" name="障がい福祉">#REF!</definedName>
    <definedName localSheetId="2" name="障がい福祉">#REF!</definedName>
    <definedName localSheetId="1" name="障がい福祉">#REF!</definedName>
    <definedName localSheetId="5" name="障がい福祉">#REF!</definedName>
    <definedName localSheetId="4" name="障がい福祉">#REF!</definedName>
    <definedName name="障がい福祉">#REF!</definedName>
    <definedName localSheetId="8" name="職種">#REF!</definedName>
    <definedName localSheetId="2" name="職種">#REF!</definedName>
    <definedName localSheetId="1" name="職種">#REF!</definedName>
    <definedName localSheetId="5" name="職種">#REF!</definedName>
    <definedName localSheetId="4" name="職種">#REF!</definedName>
    <definedName name="職種">#REF!</definedName>
    <definedName localSheetId="8" name="訪問介護員">#REF!</definedName>
    <definedName localSheetId="2" name="訪問介護員">#REF!</definedName>
    <definedName localSheetId="1" name="訪問介護員">#REF!</definedName>
    <definedName localSheetId="5" name="訪問介護員">#REF!</definedName>
    <definedName localSheetId="4" name="訪問介護員">#REF!</definedName>
    <definedName name="訪問介護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9" l="1"/>
  <c r="F4" i="19"/>
  <c r="H4" i="19" s="1"/>
  <c r="G9" i="17" l="1"/>
  <c r="F9" i="17"/>
  <c r="G8" i="17"/>
  <c r="F8" i="17"/>
  <c r="G7" i="17"/>
  <c r="F7" i="17"/>
  <c r="G6" i="17"/>
  <c r="F6" i="17"/>
  <c r="G5" i="17"/>
  <c r="F5" i="17"/>
  <c r="H5" i="17" l="1"/>
  <c r="H6" i="17"/>
  <c r="H7" i="17"/>
  <c r="H8" i="17"/>
  <c r="H9" i="17"/>
  <c r="F4" i="17"/>
  <c r="F13" i="17"/>
  <c r="F14" i="17"/>
  <c r="F15" i="17"/>
  <c r="F16" i="17"/>
  <c r="F17" i="17"/>
  <c r="F18" i="17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H13" i="17" l="1"/>
  <c r="H14" i="17"/>
  <c r="H15" i="17"/>
  <c r="H16" i="17"/>
  <c r="H17" i="17"/>
  <c r="H18" i="17"/>
  <c r="AJ2" i="14"/>
  <c r="AH7" i="14" l="1"/>
  <c r="AJ7" i="14" s="1"/>
  <c r="AH8" i="14"/>
  <c r="AJ8" i="14" s="1"/>
  <c r="AH9" i="14"/>
  <c r="AJ9" i="14" s="1"/>
  <c r="AH10" i="14"/>
  <c r="AJ10" i="14" s="1"/>
  <c r="AH11" i="14"/>
  <c r="AJ11" i="14" s="1"/>
  <c r="AH12" i="14"/>
  <c r="AJ12" i="14" s="1"/>
  <c r="AH13" i="14"/>
  <c r="AJ13" i="14" s="1"/>
  <c r="AH14" i="14"/>
  <c r="AJ14" i="14" s="1"/>
  <c r="AH15" i="14"/>
  <c r="AJ15" i="14" s="1"/>
  <c r="AH16" i="14"/>
  <c r="AJ16" i="14" s="1"/>
  <c r="AH17" i="14"/>
  <c r="AJ17" i="14" s="1"/>
  <c r="AH18" i="14"/>
  <c r="AJ18" i="14" s="1"/>
  <c r="AH19" i="14"/>
  <c r="AJ19" i="14" s="1"/>
  <c r="AH20" i="14"/>
  <c r="AJ20" i="14" s="1"/>
  <c r="AH21" i="14"/>
  <c r="AJ21" i="14" s="1"/>
  <c r="AH22" i="14"/>
  <c r="AJ22" i="14" s="1"/>
  <c r="AH23" i="14"/>
  <c r="AJ23" i="14" s="1"/>
  <c r="AH24" i="14"/>
  <c r="AJ24" i="14" s="1"/>
  <c r="AH25" i="14"/>
  <c r="AJ25" i="14" s="1"/>
  <c r="AH26" i="14"/>
  <c r="AJ26" i="14" s="1"/>
  <c r="H5" i="19"/>
  <c r="H6" i="19"/>
  <c r="H7" i="19"/>
  <c r="H8" i="19"/>
  <c r="H9" i="19"/>
  <c r="H11" i="19"/>
  <c r="H12" i="19"/>
  <c r="H13" i="19"/>
  <c r="H14" i="19"/>
  <c r="H15" i="19"/>
  <c r="H16" i="19"/>
  <c r="H17" i="19"/>
  <c r="H18" i="19"/>
  <c r="L3" i="1"/>
  <c r="G18" i="19" l="1"/>
  <c r="G17" i="19"/>
  <c r="G16" i="19"/>
  <c r="G15" i="19"/>
  <c r="G14" i="19"/>
  <c r="G13" i="19"/>
  <c r="G12" i="19"/>
  <c r="G11" i="19"/>
  <c r="G10" i="19"/>
  <c r="H10" i="19"/>
  <c r="G9" i="19"/>
  <c r="G8" i="19"/>
  <c r="G7" i="19"/>
  <c r="G6" i="19"/>
  <c r="G5" i="19"/>
  <c r="A2" i="19"/>
  <c r="H20" i="19" l="1"/>
  <c r="H16" i="1" l="1"/>
  <c r="H18" i="13"/>
  <c r="G18" i="17"/>
  <c r="G17" i="17"/>
  <c r="G16" i="17"/>
  <c r="G15" i="17"/>
  <c r="G14" i="17"/>
  <c r="G13" i="17"/>
  <c r="G4" i="17"/>
  <c r="A2" i="17"/>
  <c r="H4" i="17" l="1"/>
  <c r="AJ7" i="16"/>
  <c r="AJ8" i="16"/>
  <c r="AJ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F5" i="16"/>
  <c r="G4" i="16"/>
  <c r="H4" i="16" s="1"/>
  <c r="AL2" i="16"/>
  <c r="AL1" i="16" s="1"/>
  <c r="H20" i="17" l="1"/>
  <c r="G5" i="16"/>
  <c r="AL25" i="16"/>
  <c r="AK25" i="16" s="1"/>
  <c r="AL24" i="16"/>
  <c r="AK24" i="16" s="1"/>
  <c r="AL23" i="16"/>
  <c r="AK23" i="16" s="1"/>
  <c r="AL22" i="16"/>
  <c r="AK22" i="16" s="1"/>
  <c r="AL21" i="16"/>
  <c r="AK21" i="16" s="1"/>
  <c r="AL20" i="16"/>
  <c r="AK20" i="16" s="1"/>
  <c r="AL19" i="16"/>
  <c r="AK19" i="16" s="1"/>
  <c r="AL18" i="16"/>
  <c r="AK18" i="16" s="1"/>
  <c r="AL17" i="16"/>
  <c r="AK17" i="16" s="1"/>
  <c r="AL16" i="16"/>
  <c r="AK16" i="16" s="1"/>
  <c r="AL15" i="16"/>
  <c r="AK15" i="16" s="1"/>
  <c r="AL14" i="16"/>
  <c r="AK14" i="16" s="1"/>
  <c r="AL13" i="16"/>
  <c r="AK13" i="16" s="1"/>
  <c r="AL12" i="16"/>
  <c r="AK12" i="16" s="1"/>
  <c r="AL11" i="16"/>
  <c r="AK11" i="16" s="1"/>
  <c r="AL10" i="16"/>
  <c r="AK10" i="16" s="1"/>
  <c r="AL9" i="16"/>
  <c r="AK9" i="16" s="1"/>
  <c r="AL8" i="16"/>
  <c r="AK8" i="16" s="1"/>
  <c r="AL7" i="16"/>
  <c r="AK7" i="16" s="1"/>
  <c r="AL26" i="16"/>
  <c r="AK26" i="16" s="1"/>
  <c r="I4" i="16"/>
  <c r="H5" i="16"/>
  <c r="G4" i="14"/>
  <c r="AJ1" i="14"/>
  <c r="I5" i="16" l="1"/>
  <c r="J4" i="16"/>
  <c r="AK30" i="16"/>
  <c r="AJ28" i="16" s="1"/>
  <c r="H4" i="14"/>
  <c r="J5" i="16" l="1"/>
  <c r="K4" i="16"/>
  <c r="I4" i="14"/>
  <c r="L4" i="16" l="1"/>
  <c r="K5" i="16"/>
  <c r="J4" i="14"/>
  <c r="M4" i="16" l="1"/>
  <c r="L5" i="16"/>
  <c r="K4" i="14"/>
  <c r="M5" i="16" l="1"/>
  <c r="N4" i="16"/>
  <c r="L4" i="14"/>
  <c r="N5" i="16" l="1"/>
  <c r="O4" i="16"/>
  <c r="M4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I7" i="14"/>
  <c r="A7" i="14"/>
  <c r="P4" i="16" l="1"/>
  <c r="O5" i="16"/>
  <c r="N4" i="14"/>
  <c r="AI17" i="14"/>
  <c r="AI10" i="14"/>
  <c r="AI12" i="14"/>
  <c r="AI9" i="14"/>
  <c r="AI19" i="14"/>
  <c r="AI22" i="14"/>
  <c r="AI26" i="14"/>
  <c r="AI18" i="14"/>
  <c r="AI20" i="14"/>
  <c r="AI24" i="14"/>
  <c r="AI21" i="14"/>
  <c r="AI23" i="14"/>
  <c r="AI14" i="14"/>
  <c r="AI25" i="14"/>
  <c r="AI16" i="14"/>
  <c r="AI13" i="14"/>
  <c r="L3" i="13"/>
  <c r="L2" i="13"/>
  <c r="Q4" i="16" l="1"/>
  <c r="P5" i="16"/>
  <c r="O4" i="14"/>
  <c r="AI11" i="14"/>
  <c r="AI8" i="14"/>
  <c r="AI15" i="14"/>
  <c r="Q5" i="16" l="1"/>
  <c r="R4" i="16"/>
  <c r="P4" i="14"/>
  <c r="AI30" i="14"/>
  <c r="AH28" i="14" s="1"/>
  <c r="R5" i="16" l="1"/>
  <c r="S4" i="16"/>
  <c r="Q4" i="14"/>
  <c r="T4" i="16" l="1"/>
  <c r="S5" i="16"/>
  <c r="R4" i="14"/>
  <c r="G12" i="13"/>
  <c r="U4" i="16" l="1"/>
  <c r="T5" i="16"/>
  <c r="S4" i="14"/>
  <c r="U5" i="16" l="1"/>
  <c r="V4" i="16"/>
  <c r="T4" i="14"/>
  <c r="G14" i="13"/>
  <c r="G13" i="13"/>
  <c r="V5" i="16" l="1"/>
  <c r="W4" i="16"/>
  <c r="U4" i="14"/>
  <c r="X4" i="16" l="1"/>
  <c r="W5" i="16"/>
  <c r="V4" i="14"/>
  <c r="Y4" i="16" l="1"/>
  <c r="X5" i="16"/>
  <c r="W4" i="14"/>
  <c r="Y5" i="16" l="1"/>
  <c r="Z4" i="16"/>
  <c r="X4" i="14"/>
  <c r="Z5" i="16" l="1"/>
  <c r="AA4" i="16"/>
  <c r="Y4" i="14"/>
  <c r="AB4" i="16" l="1"/>
  <c r="AA5" i="16"/>
  <c r="Z4" i="14"/>
  <c r="AC4" i="16" l="1"/>
  <c r="AB5" i="16"/>
  <c r="AA4" i="14"/>
  <c r="AC5" i="16" l="1"/>
  <c r="AD4" i="16"/>
  <c r="AB4" i="14"/>
  <c r="AD5" i="16" l="1"/>
  <c r="AE4" i="16"/>
  <c r="AC4" i="14"/>
  <c r="AF4" i="16" l="1"/>
  <c r="AE5" i="16"/>
  <c r="AD4" i="14"/>
  <c r="AG4" i="16" l="1"/>
  <c r="AF5" i="16"/>
  <c r="AE4" i="14"/>
  <c r="AG5" i="16" l="1"/>
  <c r="AH4" i="16"/>
  <c r="AF4" i="14"/>
  <c r="AH5" i="16" l="1"/>
  <c r="AI4" i="16"/>
  <c r="AG4" i="14"/>
  <c r="AI5" i="16" l="1"/>
</calcChain>
</file>

<file path=xl/comments1.xml><?xml version="1.0" encoding="utf-8"?>
<comments xmlns="http://schemas.openxmlformats.org/spreadsheetml/2006/main">
  <authors>
    <author>作成者</author>
  </authors>
  <commentList>
    <comment ref="M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日付の記入は不要です</t>
        </r>
      </text>
    </comment>
  </commentList>
</comments>
</file>

<file path=xl/sharedStrings.xml><?xml version="1.0" encoding="utf-8"?>
<sst xmlns="http://schemas.openxmlformats.org/spreadsheetml/2006/main" count="423" uniqueCount="278">
  <si>
    <t>日</t>
    <rPh sb="0" eb="1">
      <t>ヒ</t>
    </rPh>
    <phoneticPr fontId="1"/>
  </si>
  <si>
    <t>月</t>
    <rPh sb="0" eb="1">
      <t>ツキ</t>
    </rPh>
    <phoneticPr fontId="1"/>
  </si>
  <si>
    <t xml:space="preserve">法人名 </t>
    <rPh sb="0" eb="3">
      <t>ホウジンメイ</t>
    </rPh>
    <phoneticPr fontId="1"/>
  </si>
  <si>
    <t xml:space="preserve">担当者名 </t>
    <rPh sb="0" eb="3">
      <t>タントウシャ</t>
    </rPh>
    <rPh sb="3" eb="4">
      <t>メイ</t>
    </rPh>
    <phoneticPr fontId="1"/>
  </si>
  <si>
    <t xml:space="preserve">電話番号 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</si>
  <si>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</si>
  <si>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介護老人福祉施設</t>
  </si>
  <si>
    <t>地域密着型介護老人福祉施設入所者生活介護</t>
  </si>
  <si>
    <t>介護老人保健施設</t>
  </si>
  <si>
    <t>介護医療院</t>
  </si>
  <si>
    <t>地域密着型特定施設入居者生活介護</t>
  </si>
  <si>
    <t>認知症対応型共同生活介護</t>
  </si>
  <si>
    <t>短期入所生活介護</t>
  </si>
  <si>
    <t>小規模多機能型居宅介護</t>
  </si>
  <si>
    <t>看護小規模多機能型居宅介護</t>
  </si>
  <si>
    <t>地域密着型通所介護</t>
  </si>
  <si>
    <t>通所リハビリテーション</t>
  </si>
  <si>
    <t>通所介護</t>
  </si>
  <si>
    <t>認知症対応型通所介護</t>
  </si>
  <si>
    <t>施設入所支援</t>
  </si>
  <si>
    <t>共同生活援助</t>
  </si>
  <si>
    <t>生活介護</t>
  </si>
  <si>
    <t>短期入所</t>
  </si>
  <si>
    <t>就労移行支援（一般型）</t>
  </si>
  <si>
    <t>就労継続支援（Ａ型）</t>
  </si>
  <si>
    <t>就労継続支援（Ｂ型）</t>
  </si>
  <si>
    <t>自立訓練（生活訓練）</t>
  </si>
  <si>
    <t>児童発達支援</t>
  </si>
  <si>
    <t>放課後等デイサービス</t>
  </si>
  <si>
    <t>区分：</t>
    <rPh sb="0" eb="2">
      <t>クブン</t>
    </rPh>
    <phoneticPr fontId="1"/>
  </si>
  <si>
    <t>事業所種別</t>
    <rPh sb="0" eb="3">
      <t>ジギョウショ</t>
    </rPh>
    <rPh sb="3" eb="5">
      <t>シュベツ</t>
    </rPh>
    <phoneticPr fontId="1"/>
  </si>
  <si>
    <t>申請書区分</t>
    <rPh sb="0" eb="5">
      <t>シンセイショクブン</t>
    </rPh>
    <phoneticPr fontId="1"/>
  </si>
  <si>
    <t>定員当たり</t>
    <rPh sb="0" eb="2">
      <t>テイイン</t>
    </rPh>
    <rPh sb="2" eb="3">
      <t>ア</t>
    </rPh>
    <phoneticPr fontId="1"/>
  </si>
  <si>
    <t>事業所ごと</t>
    <phoneticPr fontId="1"/>
  </si>
  <si>
    <t>計算方法</t>
    <rPh sb="0" eb="4">
      <t>ケイサンホウホウ</t>
    </rPh>
    <phoneticPr fontId="1"/>
  </si>
  <si>
    <t>計算方法</t>
    <rPh sb="0" eb="4">
      <t>ケイサンホウホウ</t>
    </rPh>
    <phoneticPr fontId="1"/>
  </si>
  <si>
    <t>合計</t>
    <rPh sb="0" eb="2">
      <t>ゴウケイ</t>
    </rPh>
    <phoneticPr fontId="1"/>
  </si>
  <si>
    <t>訪問リハビリテーション（５人以上）</t>
    <rPh sb="13" eb="16">
      <t>ニンイジョウ</t>
    </rPh>
    <phoneticPr fontId="1"/>
  </si>
  <si>
    <t>訪問リハビリテーション（５人未満）</t>
    <rPh sb="13" eb="14">
      <t>ニン</t>
    </rPh>
    <rPh sb="14" eb="16">
      <t>ミマン</t>
    </rPh>
    <phoneticPr fontId="1"/>
  </si>
  <si>
    <t>訪問介護（５人未満）</t>
    <phoneticPr fontId="1"/>
  </si>
  <si>
    <t>訪問看護（５人未満）</t>
    <phoneticPr fontId="1"/>
  </si>
  <si>
    <t>訪問入浴介護（５人未満）</t>
    <phoneticPr fontId="1"/>
  </si>
  <si>
    <t>定期巡回・随時対応型訪問介護看護（５人未満）</t>
    <phoneticPr fontId="1"/>
  </si>
  <si>
    <t>訪問介護（５人以上）</t>
    <phoneticPr fontId="1"/>
  </si>
  <si>
    <t>訪問看護（５人以上）</t>
    <phoneticPr fontId="1"/>
  </si>
  <si>
    <t>訪問入浴介護（５人以上）</t>
    <phoneticPr fontId="1"/>
  </si>
  <si>
    <t>定期巡回・随時対応型訪問介護看護（５人以上）</t>
    <phoneticPr fontId="1"/>
  </si>
  <si>
    <t>居宅介護支援（２人未満）</t>
    <rPh sb="9" eb="11">
      <t>ミマン</t>
    </rPh>
    <phoneticPr fontId="1"/>
  </si>
  <si>
    <t>居宅介護支援（２人以上６人未満）</t>
    <rPh sb="13" eb="15">
      <t>ミマン</t>
    </rPh>
    <phoneticPr fontId="1"/>
  </si>
  <si>
    <t>居宅介護支援（６人以上）</t>
    <phoneticPr fontId="1"/>
  </si>
  <si>
    <t>介護予防支援（２人未満）</t>
    <phoneticPr fontId="1"/>
  </si>
  <si>
    <t>居宅療養管理指導（２人未満）</t>
    <phoneticPr fontId="1"/>
  </si>
  <si>
    <t>特定福祉用具販売（２人未満）</t>
    <phoneticPr fontId="1"/>
  </si>
  <si>
    <t>福祉用具貸与（２人未満）</t>
    <phoneticPr fontId="1"/>
  </si>
  <si>
    <t>介護予防支援（２人以上６人未満）</t>
    <phoneticPr fontId="1"/>
  </si>
  <si>
    <t>居宅療養管理指導（２人以上６人未満）</t>
    <phoneticPr fontId="1"/>
  </si>
  <si>
    <t>特定福祉用具販売（２人以上６人未満）</t>
    <phoneticPr fontId="1"/>
  </si>
  <si>
    <t>福祉用具貸与（２人以上６人未満）</t>
    <phoneticPr fontId="1"/>
  </si>
  <si>
    <t>介護予防支援（６人以上）</t>
    <phoneticPr fontId="1"/>
  </si>
  <si>
    <t>居宅療養管理指導（６人以上）</t>
    <phoneticPr fontId="1"/>
  </si>
  <si>
    <t>特定福祉用具販売（６人以上）</t>
    <phoneticPr fontId="1"/>
  </si>
  <si>
    <t>福祉用具貸与（６人以上）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</si>
  <si>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</si>
  <si>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</si>
  <si>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預金種別</t>
    <rPh sb="0" eb="4">
      <t>ヨキンシュベツ</t>
    </rPh>
    <phoneticPr fontId="1"/>
  </si>
  <si>
    <t>提出先</t>
    <rPh sb="0" eb="3">
      <t>テイシュツサキ</t>
    </rPh>
    <phoneticPr fontId="1"/>
  </si>
  <si>
    <t>介護保険課</t>
    <rPh sb="0" eb="4">
      <t>カイゴホケン</t>
    </rPh>
    <rPh sb="4" eb="5">
      <t>カ</t>
    </rPh>
    <phoneticPr fontId="1"/>
  </si>
  <si>
    <t>障がい福祉課</t>
    <rPh sb="0" eb="1">
      <t>ショウ</t>
    </rPh>
    <rPh sb="3" eb="6">
      <t>フクシカ</t>
    </rPh>
    <phoneticPr fontId="1"/>
  </si>
  <si>
    <t>保育・幼稚園課</t>
    <rPh sb="0" eb="2">
      <t>ホイク</t>
    </rPh>
    <rPh sb="3" eb="7">
      <t>ヨウチエンカ</t>
    </rPh>
    <phoneticPr fontId="1"/>
  </si>
  <si>
    <t>生活福祉課</t>
    <rPh sb="0" eb="2">
      <t>セイカツ</t>
    </rPh>
    <rPh sb="2" eb="5">
      <t>フクシカ</t>
    </rPh>
    <phoneticPr fontId="1"/>
  </si>
  <si>
    <t>提出先：</t>
    <rPh sb="0" eb="2">
      <t>テイシュツ</t>
    </rPh>
    <rPh sb="2" eb="3">
      <t>サキ</t>
    </rPh>
    <phoneticPr fontId="1"/>
  </si>
  <si>
    <t>就労定着支援</t>
    <rPh sb="0" eb="2">
      <t>シュウロウ</t>
    </rPh>
    <rPh sb="2" eb="6">
      <t>テイチャクシエン</t>
    </rPh>
    <phoneticPr fontId="1"/>
  </si>
  <si>
    <t>自立生活援助</t>
    <rPh sb="0" eb="2">
      <t>ジリツ</t>
    </rPh>
    <rPh sb="2" eb="6">
      <t>セイカツエンジョ</t>
    </rPh>
    <phoneticPr fontId="1"/>
  </si>
  <si>
    <t>障がい者作業所</t>
    <rPh sb="0" eb="1">
      <t>ショウ</t>
    </rPh>
    <rPh sb="3" eb="4">
      <t>シャ</t>
    </rPh>
    <rPh sb="4" eb="7">
      <t>サギョウショ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</si>
  <si>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</si>
  <si>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</si>
  <si>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</si>
  <si>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組合</t>
    <rPh sb="0" eb="2">
      <t>クミアイ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</si>
  <si>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</si>
  <si>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</si>
  <si>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</si>
  <si>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3">
      <t>シュッチョウショ</t>
    </rPh>
    <phoneticPr fontId="1"/>
  </si>
  <si>
    <t>本社</t>
    <rPh sb="0" eb="2">
      <t>ホンシャ</t>
    </rPh>
    <phoneticPr fontId="1"/>
  </si>
  <si>
    <t>支社</t>
    <rPh sb="0" eb="2">
      <t>シシャ</t>
    </rPh>
    <phoneticPr fontId="1"/>
  </si>
  <si>
    <t>営業所</t>
    <rPh sb="0" eb="3">
      <t>エイギョウショ</t>
    </rPh>
    <phoneticPr fontId="1"/>
  </si>
  <si>
    <t>　　倉敷市長　伊　東　香　織　様</t>
    <rPh sb="2" eb="6">
      <t>クラシキシチョウ</t>
    </rPh>
    <rPh sb="7" eb="8">
      <t>イ</t>
    </rPh>
    <rPh sb="9" eb="10">
      <t>ヒガシ</t>
    </rPh>
    <rPh sb="11" eb="12">
      <t>カオル</t>
    </rPh>
    <rPh sb="13" eb="14">
      <t>オリ</t>
    </rPh>
    <rPh sb="15" eb="16">
      <t>サマ</t>
    </rPh>
    <phoneticPr fontId="1"/>
  </si>
  <si>
    <t>下記金額を請求します。</t>
    <rPh sb="0" eb="4">
      <t>カキキンガク</t>
    </rPh>
    <rPh sb="5" eb="7">
      <t>セイキュウ</t>
    </rPh>
    <phoneticPr fontId="1"/>
  </si>
  <si>
    <t>放課後児童健全育成事業</t>
    <phoneticPr fontId="1"/>
  </si>
  <si>
    <t>子育て支援課</t>
    <rPh sb="0" eb="2">
      <t>コソダ</t>
    </rPh>
    <rPh sb="3" eb="6">
      <t>シエンカ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</si>
  <si>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</si>
  <si>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無</t>
    <rPh sb="0" eb="1">
      <t>ナ</t>
    </rPh>
    <phoneticPr fontId="1"/>
  </si>
  <si>
    <t>有(障がい)</t>
    <rPh sb="0" eb="1">
      <t>ア</t>
    </rPh>
    <rPh sb="2" eb="3">
      <t>ショウ</t>
    </rPh>
    <phoneticPr fontId="1"/>
  </si>
  <si>
    <t>有(介護)</t>
    <rPh sb="0" eb="1">
      <t>ア</t>
    </rPh>
    <rPh sb="2" eb="4">
      <t>カイゴ</t>
    </rPh>
    <phoneticPr fontId="1"/>
  </si>
  <si>
    <t>有(両方)</t>
    <rPh sb="0" eb="1">
      <t>ア</t>
    </rPh>
    <rPh sb="2" eb="4">
      <t>リョウホウ</t>
    </rPh>
    <phoneticPr fontId="1"/>
  </si>
  <si>
    <t>●申請者である法人名義の口座に限ります。</t>
    <rPh sb="1" eb="4">
      <t>シンセイシャ</t>
    </rPh>
    <rPh sb="7" eb="9">
      <t>ホウジン</t>
    </rPh>
    <rPh sb="9" eb="11">
      <t>メイギ</t>
    </rPh>
    <rPh sb="12" eb="14">
      <t>コウザ</t>
    </rPh>
    <rPh sb="15" eb="16">
      <t>カギ</t>
    </rPh>
    <phoneticPr fontId="1"/>
  </si>
  <si>
    <t>　倉敷市福祉サービス事業所等物価高騰対策支援金の交付を申請するにあたり、以下の全ての事項について誓約します。　※全ての項目に☑が必要です</t>
    <rPh sb="56" eb="57">
      <t>スベ</t>
    </rPh>
    <rPh sb="59" eb="61">
      <t>コウモク</t>
    </rPh>
    <rPh sb="64" eb="66">
      <t>ヒツヨウ</t>
    </rPh>
    <phoneticPr fontId="1"/>
  </si>
  <si>
    <t>　　</t>
    <phoneticPr fontId="1"/>
  </si>
  <si>
    <t>交付申請書及び添付書類について、すべて事実と相違ありません。</t>
    <phoneticPr fontId="1"/>
  </si>
  <si>
    <t>申請内容確認のため、報告を求められた場合速やかに応じます。</t>
    <phoneticPr fontId="1"/>
  </si>
  <si>
    <t>申請内容に虚偽が認められた場合、支援金の取消し又は返還に応じます。</t>
    <phoneticPr fontId="1"/>
  </si>
  <si>
    <t>継続する意思があります。</t>
    <phoneticPr fontId="1"/>
  </si>
  <si>
    <t>エネ単価</t>
    <rPh sb="2" eb="4">
      <t>タンカ</t>
    </rPh>
    <phoneticPr fontId="1"/>
  </si>
  <si>
    <t>単位：円</t>
    <rPh sb="0" eb="2">
      <t>タンイ</t>
    </rPh>
    <rPh sb="3" eb="4">
      <t>エン</t>
    </rPh>
    <phoneticPr fontId="1"/>
  </si>
  <si>
    <t>居宅介護支援（６人以上）</t>
  </si>
  <si>
    <t>ー</t>
    <phoneticPr fontId="1"/>
  </si>
  <si>
    <t>事業所番号
※１</t>
    <rPh sb="0" eb="3">
      <t>ジギョウショ</t>
    </rPh>
    <rPh sb="3" eb="5">
      <t>バンゴウ</t>
    </rPh>
    <phoneticPr fontId="1"/>
  </si>
  <si>
    <t>（その他記載上の注意）</t>
    <rPh sb="3" eb="4">
      <t>タ</t>
    </rPh>
    <rPh sb="4" eb="7">
      <t>キサイジョウ</t>
    </rPh>
    <rPh sb="8" eb="10">
      <t>チュウイ</t>
    </rPh>
    <phoneticPr fontId="1"/>
  </si>
  <si>
    <t>　倉敷市長　伊　東　香　織　様</t>
    <rPh sb="1" eb="5">
      <t>クラシキシチョウ</t>
    </rPh>
    <rPh sb="6" eb="7">
      <t>イ</t>
    </rPh>
    <rPh sb="8" eb="9">
      <t>ヒガシ</t>
    </rPh>
    <rPh sb="10" eb="11">
      <t>カオル</t>
    </rPh>
    <rPh sb="12" eb="13">
      <t>オリ</t>
    </rPh>
    <rPh sb="14" eb="15">
      <t>サマ</t>
    </rPh>
    <phoneticPr fontId="1"/>
  </si>
  <si>
    <t>高齢福祉サービス等</t>
    <phoneticPr fontId="1"/>
  </si>
  <si>
    <t>保育所等</t>
    <rPh sb="0" eb="4">
      <t>ホイクショトウ</t>
    </rPh>
    <phoneticPr fontId="1"/>
  </si>
  <si>
    <t>保護施設等</t>
    <rPh sb="0" eb="2">
      <t>ホゴ</t>
    </rPh>
    <rPh sb="2" eb="4">
      <t>シセツ</t>
    </rPh>
    <rPh sb="4" eb="5">
      <t>トウ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</si>
  <si>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</si>
  <si>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申請額</t>
    <rPh sb="0" eb="3">
      <t>シンセイガク</t>
    </rPh>
    <phoneticPr fontId="1"/>
  </si>
  <si>
    <t xml:space="preserve">事業所名
</t>
    <rPh sb="0" eb="4">
      <t>ジギョウショメイ</t>
    </rPh>
    <phoneticPr fontId="1"/>
  </si>
  <si>
    <t>事業所名↓</t>
    <rPh sb="0" eb="4">
      <t>ジギョウショメイ</t>
    </rPh>
    <phoneticPr fontId="1"/>
  </si>
  <si>
    <t>サービス種別↓</t>
    <rPh sb="4" eb="6">
      <t>シュベツ</t>
    </rPh>
    <phoneticPr fontId="1"/>
  </si>
  <si>
    <t>時間/週</t>
    <rPh sb="0" eb="2">
      <t>ジカン</t>
    </rPh>
    <rPh sb="3" eb="4">
      <t>シュウ</t>
    </rPh>
    <phoneticPr fontId="1"/>
  </si>
  <si>
    <t>№</t>
    <phoneticPr fontId="1"/>
  </si>
  <si>
    <t>職種</t>
    <rPh sb="0" eb="2">
      <t>ショクシュ</t>
    </rPh>
    <phoneticPr fontId="1"/>
  </si>
  <si>
    <t>勤務形態</t>
    <rPh sb="0" eb="4">
      <t>キンムケイタイ</t>
    </rPh>
    <phoneticPr fontId="1"/>
  </si>
  <si>
    <t>兼務
状況</t>
    <rPh sb="0" eb="2">
      <t>ケンム</t>
    </rPh>
    <rPh sb="3" eb="5">
      <t>ジョウキョウ</t>
    </rPh>
    <phoneticPr fontId="1"/>
  </si>
  <si>
    <t>氏名</t>
    <rPh sb="0" eb="2">
      <t>シメイ</t>
    </rPh>
    <phoneticPr fontId="1"/>
  </si>
  <si>
    <t>月
合計</t>
    <rPh sb="0" eb="1">
      <t>ツキ</t>
    </rPh>
    <rPh sb="2" eb="4">
      <t>ゴウケイ</t>
    </rPh>
    <phoneticPr fontId="1"/>
  </si>
  <si>
    <t>常勤
換算</t>
    <rPh sb="0" eb="2">
      <t>ジョウキン</t>
    </rPh>
    <rPh sb="3" eb="5">
      <t>カンサン</t>
    </rPh>
    <phoneticPr fontId="1"/>
  </si>
  <si>
    <t>常勤換算計算</t>
    <rPh sb="0" eb="6">
      <t>ジョウキンカンザンケイサン</t>
    </rPh>
    <phoneticPr fontId="1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</si>
  <si>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</si>
  <si>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</si>
  <si>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</si>
  <si>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</si>
  <si>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</si>
  <si>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</si>
  <si>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</si>
  <si>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</si>
  <si>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</si>
  <si>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</si>
  <si>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</si>
  <si>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</si>
  <si>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</si>
  <si>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</si>
  <si>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</si>
  <si>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</si>
  <si>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</si>
  <si>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</si>
  <si>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</si>
  <si>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</si>
  <si>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</si>
  <si>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</si>
  <si>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</si>
  <si>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</si>
  <si>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</si>
  <si>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</si>
  <si>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</si>
  <si>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</si>
  <si>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</si>
  <si>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</si>
  <si>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</si>
  <si>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</si>
  <si>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</si>
  <si>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列34</t>
  </si>
  <si>
    <t>列35</t>
  </si>
  <si>
    <t>列37</t>
  </si>
  <si>
    <t>列38</t>
  </si>
  <si>
    <t>列382</t>
  </si>
  <si>
    <t>理学療法士</t>
    <rPh sb="0" eb="5">
      <t>リガクリョウホウシ</t>
    </rPh>
    <phoneticPr fontId="1"/>
  </si>
  <si>
    <t>非常勤</t>
    <rPh sb="0" eb="3">
      <t>ヒジョウキン</t>
    </rPh>
    <phoneticPr fontId="1"/>
  </si>
  <si>
    <t>有り</t>
    <rPh sb="0" eb="1">
      <t>ア</t>
    </rPh>
    <phoneticPr fontId="1"/>
  </si>
  <si>
    <t>高齢者保健福祉に関する相談業務等に3年以上従事した社会福祉主事</t>
    <rPh sb="0" eb="3">
      <t>コウレイシャ</t>
    </rPh>
    <rPh sb="3" eb="7">
      <t>ホケンフクシ</t>
    </rPh>
    <rPh sb="8" eb="9">
      <t>カン</t>
    </rPh>
    <rPh sb="11" eb="13">
      <t>ソウダン</t>
    </rPh>
    <rPh sb="13" eb="15">
      <t>ギョウム</t>
    </rPh>
    <rPh sb="15" eb="16">
      <t>トウ</t>
    </rPh>
    <rPh sb="18" eb="19">
      <t>ネン</t>
    </rPh>
    <rPh sb="19" eb="21">
      <t>イジョウ</t>
    </rPh>
    <rPh sb="21" eb="23">
      <t>ジュウジ</t>
    </rPh>
    <rPh sb="25" eb="27">
      <t>シャカイ</t>
    </rPh>
    <rPh sb="27" eb="29">
      <t>フクシ</t>
    </rPh>
    <rPh sb="29" eb="31">
      <t>シュジ</t>
    </rPh>
    <phoneticPr fontId="1"/>
  </si>
  <si>
    <t>●別添の申請事業所一覧表で、訪問系、居宅系の事業所のみ提出してください。</t>
    <rPh sb="1" eb="3">
      <t>ベッテン</t>
    </rPh>
    <rPh sb="4" eb="6">
      <t>シンセイ</t>
    </rPh>
    <rPh sb="6" eb="9">
      <t>ジギョウショ</t>
    </rPh>
    <rPh sb="9" eb="12">
      <t>イチランヒョウ</t>
    </rPh>
    <rPh sb="14" eb="17">
      <t>ホウモンケイ</t>
    </rPh>
    <rPh sb="18" eb="21">
      <t>キョタクケイ</t>
    </rPh>
    <rPh sb="22" eb="25">
      <t>ジギョウショ</t>
    </rPh>
    <rPh sb="27" eb="29">
      <t>テイシュツ</t>
    </rPh>
    <phoneticPr fontId="1"/>
  </si>
  <si>
    <t>常勤換算数
（自動計算）</t>
    <rPh sb="0" eb="5">
      <t>ジョウキンカンザンスウ</t>
    </rPh>
    <rPh sb="7" eb="11">
      <t>ジドウケイサン</t>
    </rPh>
    <phoneticPr fontId="1"/>
  </si>
  <si>
    <t>●職種：人員基準上必要な職種のみ記載してください。兼務がある場合も、どれか一つの職種とし、兼務状況欄に”有り”を選択してください。</t>
    <rPh sb="1" eb="3">
      <t>ショクシュ</t>
    </rPh>
    <phoneticPr fontId="1"/>
  </si>
  <si>
    <t>●勤務形態：”常勤”又は”非常勤”を選択してください。</t>
    <rPh sb="1" eb="5">
      <t>キンムケイタイ</t>
    </rPh>
    <rPh sb="18" eb="20">
      <t>センタク</t>
    </rPh>
    <phoneticPr fontId="1"/>
  </si>
  <si>
    <t>訪問リハビリテーション</t>
    <phoneticPr fontId="1"/>
  </si>
  <si>
    <t>常勤</t>
    <rPh sb="0" eb="2">
      <t>ジョウキン</t>
    </rPh>
    <phoneticPr fontId="1"/>
  </si>
  <si>
    <t>管理者</t>
    <rPh sb="0" eb="3">
      <t>カンリシャ</t>
    </rPh>
    <phoneticPr fontId="1"/>
  </si>
  <si>
    <t>訪問介護</t>
    <phoneticPr fontId="1"/>
  </si>
  <si>
    <t>サービス提供責任者</t>
    <rPh sb="4" eb="6">
      <t>テイキョウ</t>
    </rPh>
    <rPh sb="6" eb="9">
      <t>セキニンシャ</t>
    </rPh>
    <phoneticPr fontId="1"/>
  </si>
  <si>
    <t>訪問看護</t>
    <phoneticPr fontId="1"/>
  </si>
  <si>
    <t>訪問介護員</t>
    <rPh sb="0" eb="2">
      <t>ホウモン</t>
    </rPh>
    <rPh sb="2" eb="4">
      <t>カイゴ</t>
    </rPh>
    <rPh sb="4" eb="5">
      <t>イン</t>
    </rPh>
    <phoneticPr fontId="1"/>
  </si>
  <si>
    <t>訪問入浴介護</t>
    <phoneticPr fontId="1"/>
  </si>
  <si>
    <t>看護職員</t>
    <rPh sb="0" eb="4">
      <t>カンゴショクイン</t>
    </rPh>
    <phoneticPr fontId="1"/>
  </si>
  <si>
    <t>定期巡回・随時対応型訪問介護看護</t>
    <phoneticPr fontId="1"/>
  </si>
  <si>
    <t>介護職員</t>
    <rPh sb="0" eb="4">
      <t>カイゴショクイン</t>
    </rPh>
    <phoneticPr fontId="1"/>
  </si>
  <si>
    <t>居宅介護支援</t>
    <phoneticPr fontId="1"/>
  </si>
  <si>
    <t>オペレーター</t>
    <phoneticPr fontId="1"/>
  </si>
  <si>
    <t>介護予防支援</t>
    <phoneticPr fontId="1"/>
  </si>
  <si>
    <t>計画作成責任者</t>
    <rPh sb="0" eb="4">
      <t>ケイカクサクセイ</t>
    </rPh>
    <rPh sb="4" eb="7">
      <t>セキニンシャ</t>
    </rPh>
    <phoneticPr fontId="1"/>
  </si>
  <si>
    <t>居宅療養管理指導</t>
    <phoneticPr fontId="1"/>
  </si>
  <si>
    <t>主任介護支援専門員</t>
    <rPh sb="0" eb="2">
      <t>シュニン</t>
    </rPh>
    <rPh sb="2" eb="9">
      <t>カイゴシエンセンモンイン</t>
    </rPh>
    <phoneticPr fontId="1"/>
  </si>
  <si>
    <t>特定福祉用具販売</t>
    <phoneticPr fontId="1"/>
  </si>
  <si>
    <t>介護支援専門員</t>
    <rPh sb="0" eb="7">
      <t>カイゴシエンセンモンイン</t>
    </rPh>
    <phoneticPr fontId="1"/>
  </si>
  <si>
    <t>福祉用具貸与</t>
    <phoneticPr fontId="1"/>
  </si>
  <si>
    <t>介護予防支援担当職員</t>
    <rPh sb="0" eb="2">
      <t>カイゴ</t>
    </rPh>
    <rPh sb="2" eb="4">
      <t>ヨボウ</t>
    </rPh>
    <rPh sb="4" eb="6">
      <t>シエン</t>
    </rPh>
    <rPh sb="6" eb="8">
      <t>タントウ</t>
    </rPh>
    <rPh sb="8" eb="10">
      <t>ショクイン</t>
    </rPh>
    <phoneticPr fontId="1"/>
  </si>
  <si>
    <t>医師</t>
    <rPh sb="0" eb="2">
      <t>イシ</t>
    </rPh>
    <phoneticPr fontId="1"/>
  </si>
  <si>
    <r>
      <t>地域活動支援センター</t>
    </r>
    <r>
      <rPr>
        <sz val="11"/>
        <color theme="1"/>
        <rFont val="游ゴシック"/>
        <family val="3"/>
        <charset val="128"/>
      </rPr>
      <t>Ⅲ型</t>
    </r>
    <rPh sb="0" eb="4">
      <t>チイキカツドウ</t>
    </rPh>
    <rPh sb="4" eb="6">
      <t>シエン</t>
    </rPh>
    <rPh sb="11" eb="12">
      <t>ガタ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</si>
  <si>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</si>
  <si>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</si>
  <si>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歯科衛生士</t>
    <rPh sb="0" eb="5">
      <t>シカエイセイシ</t>
    </rPh>
    <phoneticPr fontId="1"/>
  </si>
  <si>
    <t>管理栄養士</t>
    <rPh sb="0" eb="5">
      <t>カンリエイヨウシ</t>
    </rPh>
    <phoneticPr fontId="1"/>
  </si>
  <si>
    <t>居宅介護</t>
    <phoneticPr fontId="1"/>
  </si>
  <si>
    <t>作業療法士</t>
    <rPh sb="0" eb="5">
      <t>サギョウリョウホウシ</t>
    </rPh>
    <phoneticPr fontId="1"/>
  </si>
  <si>
    <t>重度訪問介護</t>
    <phoneticPr fontId="1"/>
  </si>
  <si>
    <t>言語聴覚士</t>
    <rPh sb="0" eb="5">
      <t>ゲンゴチョウカクシ</t>
    </rPh>
    <phoneticPr fontId="1"/>
  </si>
  <si>
    <t>行動援護</t>
    <phoneticPr fontId="1"/>
  </si>
  <si>
    <t>福祉用具専門相談員</t>
    <rPh sb="0" eb="4">
      <t>フクシヨウグ</t>
    </rPh>
    <rPh sb="4" eb="6">
      <t>センモン</t>
    </rPh>
    <rPh sb="6" eb="9">
      <t>ソウダンイン</t>
    </rPh>
    <phoneticPr fontId="1"/>
  </si>
  <si>
    <t>同行援護</t>
    <phoneticPr fontId="1"/>
  </si>
  <si>
    <t>保健師</t>
    <rPh sb="0" eb="3">
      <t>ホケンシ</t>
    </rPh>
    <phoneticPr fontId="1"/>
  </si>
  <si>
    <t>訪問入浴</t>
    <rPh sb="0" eb="2">
      <t>ホウモン</t>
    </rPh>
    <rPh sb="2" eb="4">
      <t>ニュウヨク</t>
    </rPh>
    <phoneticPr fontId="1"/>
  </si>
  <si>
    <t>社会福祉士</t>
    <rPh sb="0" eb="5">
      <t>シャカイフクシシ</t>
    </rPh>
    <phoneticPr fontId="1"/>
  </si>
  <si>
    <t>計画相談支援</t>
    <phoneticPr fontId="1"/>
  </si>
  <si>
    <t>経験ある看護師</t>
    <rPh sb="0" eb="2">
      <t>ケイケン</t>
    </rPh>
    <rPh sb="4" eb="7">
      <t>カンゴシ</t>
    </rPh>
    <phoneticPr fontId="1"/>
  </si>
  <si>
    <t>地域移行支援</t>
    <phoneticPr fontId="1"/>
  </si>
  <si>
    <t>地域定着支援</t>
    <phoneticPr fontId="1"/>
  </si>
  <si>
    <t>障害児相談支援</t>
    <phoneticPr fontId="1"/>
  </si>
  <si>
    <t>居宅訪問型児童発達支援</t>
    <phoneticPr fontId="1"/>
  </si>
  <si>
    <t>保育所等訪問支援</t>
    <phoneticPr fontId="1"/>
  </si>
  <si>
    <t>●行が足りない場合は、表の途中で行を挿入してください。</t>
    <rPh sb="11" eb="12">
      <t>ヒョウ</t>
    </rPh>
    <rPh sb="13" eb="15">
      <t>トチュウ</t>
    </rPh>
    <phoneticPr fontId="1"/>
  </si>
  <si>
    <t>法人所在地</t>
    <rPh sb="0" eb="5">
      <t>ホウジンショザイチ</t>
    </rPh>
    <phoneticPr fontId="1"/>
  </si>
  <si>
    <t>代表者職名・代表者氏名</t>
    <rPh sb="0" eb="3">
      <t>ダイヒョウシャ</t>
    </rPh>
    <rPh sb="3" eb="5">
      <t>ショクメイ</t>
    </rPh>
    <rPh sb="6" eb="8">
      <t>ダイヒョウ</t>
    </rPh>
    <rPh sb="8" eb="9">
      <t>シャ</t>
    </rPh>
    <rPh sb="9" eb="11">
      <t>シメイ</t>
    </rPh>
    <phoneticPr fontId="1"/>
  </si>
  <si>
    <t>申請事業所一覧表</t>
    <rPh sb="0" eb="8">
      <t>シンセイジギョウショイチランヒョウ</t>
    </rPh>
    <phoneticPr fontId="1"/>
  </si>
  <si>
    <t>交付決定された支援金は、別添の通帳の写しの口座に振り込んでください。</t>
    <rPh sb="0" eb="4">
      <t>コウフケッテイ</t>
    </rPh>
    <rPh sb="7" eb="10">
      <t>シエンキン</t>
    </rPh>
    <rPh sb="12" eb="14">
      <t>ベッテン</t>
    </rPh>
    <rPh sb="15" eb="17">
      <t>ツウチョウ</t>
    </rPh>
    <rPh sb="18" eb="19">
      <t>ウツ</t>
    </rPh>
    <rPh sb="21" eb="23">
      <t>コウザ</t>
    </rPh>
    <rPh sb="24" eb="25">
      <t>フ</t>
    </rPh>
    <rPh sb="26" eb="27">
      <t>コ</t>
    </rPh>
    <phoneticPr fontId="1"/>
  </si>
  <si>
    <t>（会社印）</t>
    <rPh sb="1" eb="3">
      <t>カイシャ</t>
    </rPh>
    <rPh sb="3" eb="4">
      <t>イン</t>
    </rPh>
    <phoneticPr fontId="1"/>
  </si>
  <si>
    <t>勤務体制一覧</t>
    <rPh sb="0" eb="4">
      <t>キンムタイセイ</t>
    </rPh>
    <rPh sb="4" eb="6">
      <t>イチラン</t>
    </rPh>
    <phoneticPr fontId="1"/>
  </si>
  <si>
    <t>・行が足りない場合は、表の途中で行を挿入してください。</t>
    <rPh sb="1" eb="2">
      <t>ギョウ</t>
    </rPh>
    <rPh sb="3" eb="4">
      <t>タ</t>
    </rPh>
    <rPh sb="7" eb="9">
      <t>バアイ</t>
    </rPh>
    <rPh sb="11" eb="12">
      <t>ヒョウ</t>
    </rPh>
    <rPh sb="13" eb="15">
      <t>トチュウ</t>
    </rPh>
    <rPh sb="16" eb="17">
      <t>ギョウ</t>
    </rPh>
    <rPh sb="18" eb="20">
      <t>ソウニュウ</t>
    </rPh>
    <phoneticPr fontId="1"/>
  </si>
  <si>
    <t>請求額</t>
    <rPh sb="0" eb="3">
      <t>セイキュウガク</t>
    </rPh>
    <phoneticPr fontId="1"/>
  </si>
  <si>
    <t>健康長寿課</t>
    <rPh sb="0" eb="4">
      <t>ケンコウチョウジュ</t>
    </rPh>
    <rPh sb="4" eb="5">
      <t>カ</t>
    </rPh>
    <phoneticPr fontId="1"/>
  </si>
  <si>
    <t>●会社印と代表者印を押してください。</t>
    <rPh sb="1" eb="3">
      <t>カイシャ</t>
    </rPh>
    <rPh sb="3" eb="4">
      <t>イン</t>
    </rPh>
    <rPh sb="5" eb="7">
      <t>ダイヒョウ</t>
    </rPh>
    <rPh sb="7" eb="8">
      <t>シャ</t>
    </rPh>
    <rPh sb="8" eb="9">
      <t>イン</t>
    </rPh>
    <rPh sb="10" eb="11">
      <t>オ</t>
    </rPh>
    <phoneticPr fontId="1"/>
  </si>
  <si>
    <t>ケアハウス＊＊＊＊</t>
    <phoneticPr fontId="1"/>
  </si>
  <si>
    <t>有料老人ホーム＊＊＊＊</t>
    <rPh sb="0" eb="4">
      <t>ユウリョウロウジン</t>
    </rPh>
    <phoneticPr fontId="1"/>
  </si>
  <si>
    <t>軽費老人ホーム（特定施設）</t>
    <rPh sb="8" eb="12">
      <t>トクテイシセツ</t>
    </rPh>
    <phoneticPr fontId="1"/>
  </si>
  <si>
    <t>デイサービス＊＊＊＊</t>
    <phoneticPr fontId="1"/>
  </si>
  <si>
    <t>ケアプランセンター＊＊＊＊</t>
    <phoneticPr fontId="1"/>
  </si>
  <si>
    <t>サービス種別
※２</t>
    <rPh sb="4" eb="6">
      <t>シュベツ</t>
    </rPh>
    <phoneticPr fontId="1"/>
  </si>
  <si>
    <t>定員数
※３</t>
    <rPh sb="0" eb="2">
      <t>テイイン</t>
    </rPh>
    <rPh sb="2" eb="3">
      <t>スウ</t>
    </rPh>
    <phoneticPr fontId="1"/>
  </si>
  <si>
    <t>対象職員数
※４</t>
    <rPh sb="0" eb="5">
      <t>タイショウショクインスウ</t>
    </rPh>
    <phoneticPr fontId="1"/>
  </si>
  <si>
    <t>※３　定員数は、定員として届け出ている人数で現在の利用者数ではありません。サービス種別が入所系・通所系の場合に記載してください。</t>
    <rPh sb="3" eb="6">
      <t>テイインスウ</t>
    </rPh>
    <rPh sb="41" eb="43">
      <t>シュベツ</t>
    </rPh>
    <rPh sb="44" eb="46">
      <t>ニュウショ</t>
    </rPh>
    <rPh sb="46" eb="47">
      <t>ケイ</t>
    </rPh>
    <rPh sb="48" eb="50">
      <t>ツウショ</t>
    </rPh>
    <rPh sb="50" eb="51">
      <t>ケイ</t>
    </rPh>
    <rPh sb="52" eb="54">
      <t>バアイ</t>
    </rPh>
    <rPh sb="55" eb="57">
      <t>キサイ</t>
    </rPh>
    <phoneticPr fontId="1"/>
  </si>
  <si>
    <t>産後ケア施設</t>
    <rPh sb="0" eb="2">
      <t>サンゴ</t>
    </rPh>
    <rPh sb="4" eb="6">
      <t>シセツ</t>
    </rPh>
    <phoneticPr fontId="1"/>
  </si>
  <si>
    <t>事業所における常勤の
従業者が勤務すべき時間数⇒</t>
    <phoneticPr fontId="1"/>
  </si>
  <si>
    <t>（令和５年６月）</t>
    <rPh sb="1" eb="3">
      <t>レイワ</t>
    </rPh>
    <rPh sb="4" eb="5">
      <t>ネン</t>
    </rPh>
    <rPh sb="6" eb="7">
      <t>ガツ</t>
    </rPh>
    <phoneticPr fontId="1"/>
  </si>
  <si>
    <t>倉敷市福祉サービス事業所等物価高騰対策支援金交付要領第２条第３項第１号</t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</si>
  <si>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</si>
  <si>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※１　事業所番号は、介護保険事業所番号、障害福祉サービス事業所番号を記載してください。それ以外の事業所は、空白（無記入）としてください。</t>
    <rPh sb="3" eb="8">
      <t>ジギョウショバンゴウ</t>
    </rPh>
    <rPh sb="10" eb="14">
      <t>カイゴホケン</t>
    </rPh>
    <rPh sb="14" eb="19">
      <t>ジギョウショバンゴウ</t>
    </rPh>
    <rPh sb="20" eb="24">
      <t>ショウガイフクシ</t>
    </rPh>
    <rPh sb="28" eb="33">
      <t>ジギョウショバンゴウ</t>
    </rPh>
    <rPh sb="34" eb="36">
      <t>キサイ</t>
    </rPh>
    <rPh sb="45" eb="47">
      <t>イガイ</t>
    </rPh>
    <rPh sb="48" eb="51">
      <t>ジギョウショ</t>
    </rPh>
    <rPh sb="53" eb="55">
      <t>クウハク</t>
    </rPh>
    <rPh sb="56" eb="59">
      <t>ムキニュウ</t>
    </rPh>
    <phoneticPr fontId="1"/>
  </si>
  <si>
    <t>から第４号までに該当しません。</t>
    <phoneticPr fontId="1"/>
  </si>
  <si>
    <t>（記　載　例）</t>
    <rPh sb="1" eb="2">
      <t>キ</t>
    </rPh>
    <rPh sb="3" eb="4">
      <t>サイ</t>
    </rPh>
    <rPh sb="5" eb="6">
      <t>レイ</t>
    </rPh>
    <phoneticPr fontId="1"/>
  </si>
  <si>
    <t>障がい福祉サービス等</t>
    <rPh sb="0" eb="1">
      <t>ショウ</t>
    </rPh>
    <rPh sb="3" eb="5">
      <t>フクシ</t>
    </rPh>
    <rPh sb="9" eb="10">
      <t>トウ</t>
    </rPh>
    <phoneticPr fontId="1"/>
  </si>
  <si>
    <t>児童養護施設</t>
    <rPh sb="0" eb="4">
      <t>ジドウヨウゴ</t>
    </rPh>
    <rPh sb="4" eb="6">
      <t>シセツ</t>
    </rPh>
    <phoneticPr fontId="1"/>
  </si>
  <si>
    <t>子ども相談センター</t>
    <rPh sb="0" eb="1">
      <t>コ</t>
    </rPh>
    <rPh sb="3" eb="5">
      <t>ソウダン</t>
    </rPh>
    <phoneticPr fontId="1"/>
  </si>
  <si>
    <r>
      <rPr>
        <sz val="9"/>
        <color theme="1"/>
        <rFont val="游ゴシック"/>
        <family val="3"/>
        <charset val="128"/>
        <scheme val="minor"/>
      </rPr>
      <t>エネルギー
価格高騰</t>
    </r>
    <r>
      <rPr>
        <sz val="11"/>
        <color theme="1"/>
        <rFont val="游ゴシック"/>
        <family val="2"/>
        <charset val="128"/>
        <scheme val="minor"/>
      </rPr>
      <t xml:space="preserve">
支援金単価</t>
    </r>
    <rPh sb="6" eb="8">
      <t>カカク</t>
    </rPh>
    <rPh sb="8" eb="10">
      <t>コウトウ</t>
    </rPh>
    <rPh sb="11" eb="14">
      <t>シエンキン</t>
    </rPh>
    <rPh sb="14" eb="16">
      <t>タンカ</t>
    </rPh>
    <phoneticPr fontId="1"/>
  </si>
  <si>
    <t>有料老人ホーム（特定施設）</t>
  </si>
  <si>
    <t>有料老人ホーム（特定施設）</t>
    <phoneticPr fontId="1"/>
  </si>
  <si>
    <t>サービス付き高齢者向け住宅（特定施設）</t>
    <phoneticPr fontId="1"/>
  </si>
  <si>
    <t>訪問介護（５人以上）</t>
  </si>
  <si>
    <t>ホームヘルプ＊＊＊＊</t>
    <phoneticPr fontId="1"/>
  </si>
  <si>
    <t>令和　　年</t>
    <rPh sb="0" eb="2">
      <t>レイワ</t>
    </rPh>
    <rPh sb="4" eb="5">
      <t>ネン</t>
    </rPh>
    <phoneticPr fontId="1"/>
  </si>
  <si>
    <t>令和6年度倉敷市福祉サービス事業所等物価高騰対策支援金交付申請書</t>
    <rPh sb="0" eb="2">
      <t>レイワ</t>
    </rPh>
    <rPh sb="3" eb="5">
      <t>ネンド</t>
    </rPh>
    <rPh sb="5" eb="8">
      <t>クラシキシ</t>
    </rPh>
    <rPh sb="8" eb="10">
      <t>フクシ</t>
    </rPh>
    <rPh sb="14" eb="18">
      <t>ジギョウショトウ</t>
    </rPh>
    <rPh sb="18" eb="24">
      <t>ブッカコウトウタイサク</t>
    </rPh>
    <rPh sb="24" eb="27">
      <t>シエンキン</t>
    </rPh>
    <rPh sb="27" eb="32">
      <t>コウフシンセイショ</t>
    </rPh>
    <phoneticPr fontId="1"/>
  </si>
  <si>
    <t>健康づくり課</t>
    <rPh sb="0" eb="2">
      <t>ケンコウ</t>
    </rPh>
    <rPh sb="5" eb="6">
      <t>カ</t>
    </rPh>
    <phoneticPr fontId="1"/>
  </si>
  <si>
    <t>（令和７年2月）</t>
    <rPh sb="1" eb="3">
      <t>レイワ</t>
    </rPh>
    <rPh sb="4" eb="5">
      <t>ネン</t>
    </rPh>
    <rPh sb="6" eb="7">
      <t>ガツ</t>
    </rPh>
    <phoneticPr fontId="1"/>
  </si>
  <si>
    <t>土</t>
  </si>
  <si>
    <t>土</t>
    <rPh sb="0" eb="1">
      <t>ド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</si>
  <si>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</si>
  <si>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</si>
  <si>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</si>
  <si>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</si>
  <si>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</si>
  <si>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</si>
  <si>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</si>
  <si>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</si>
  <si>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r>
      <rPr>
        <sz val="9"/>
        <color theme="1"/>
        <rFont val="游ゴシック"/>
        <family val="3"/>
        <charset val="128"/>
        <scheme val="minor"/>
      </rPr>
      <t>エネルギー
価格高騰</t>
    </r>
    <r>
      <rPr>
        <sz val="11"/>
        <color theme="1"/>
        <rFont val="游ゴシック"/>
        <family val="3"/>
        <charset val="128"/>
        <scheme val="minor"/>
      </rPr>
      <t xml:space="preserve">
支援金額
</t>
    </r>
    <r>
      <rPr>
        <sz val="9"/>
        <color theme="1"/>
        <rFont val="游ゴシック"/>
        <family val="3"/>
        <charset val="128"/>
        <scheme val="minor"/>
      </rPr>
      <t>（上限20万円）</t>
    </r>
    <rPh sb="6" eb="8">
      <t>カカク</t>
    </rPh>
    <rPh sb="8" eb="10">
      <t>コウトウ</t>
    </rPh>
    <rPh sb="11" eb="13">
      <t>シエン</t>
    </rPh>
    <rPh sb="13" eb="15">
      <t>キンガク</t>
    </rPh>
    <rPh sb="17" eb="19">
      <t>ジョウゲン</t>
    </rPh>
    <rPh sb="21" eb="23">
      <t>マンエン</t>
    </rPh>
    <phoneticPr fontId="1"/>
  </si>
  <si>
    <t>高齢福祉サービス等</t>
  </si>
  <si>
    <t>特定福祉用具販売（２人未満）</t>
  </si>
  <si>
    <t>有料老人ホーム等（非特定）</t>
    <rPh sb="0" eb="4">
      <t>ユウリョウロウジン</t>
    </rPh>
    <rPh sb="7" eb="8">
      <t>トウ</t>
    </rPh>
    <rPh sb="9" eb="10">
      <t>ヒ</t>
    </rPh>
    <rPh sb="10" eb="12">
      <t>トクテイ</t>
    </rPh>
    <phoneticPr fontId="1"/>
  </si>
  <si>
    <t>●通帳のコピーを必ず添付してください。（コピーの見本は通知の９ページ参照）</t>
    <rPh sb="1" eb="3">
      <t>ツウチョウ</t>
    </rPh>
    <rPh sb="8" eb="9">
      <t>カナラ</t>
    </rPh>
    <rPh sb="10" eb="12">
      <t>テンプ</t>
    </rPh>
    <rPh sb="24" eb="26">
      <t>ミホン</t>
    </rPh>
    <rPh sb="27" eb="29">
      <t>ツウチ</t>
    </rPh>
    <rPh sb="34" eb="36">
      <t>サンショウ</t>
    </rPh>
    <phoneticPr fontId="1"/>
  </si>
  <si>
    <t>令和７年</t>
    <rPh sb="0" eb="2">
      <t>レイワ</t>
    </rPh>
    <rPh sb="3" eb="4">
      <t>ネン</t>
    </rPh>
    <phoneticPr fontId="1"/>
  </si>
  <si>
    <r>
      <t>　</t>
    </r>
    <r>
      <rPr>
        <sz val="11"/>
        <rFont val="游ゴシック"/>
        <family val="3"/>
        <charset val="128"/>
        <scheme val="minor"/>
      </rPr>
      <t>令和6年度において倉敷市福祉サービス事業所等物価高騰対策支援金の交付を受けたいので、倉敷市福祉サービス事業所等物価高騰対策支援金交付要領第４条の規定により、関係書類を添えて申請します。</t>
    </r>
    <rPh sb="1" eb="3">
      <t>レイワ</t>
    </rPh>
    <rPh sb="4" eb="6">
      <t>ネンド</t>
    </rPh>
    <rPh sb="10" eb="13">
      <t>クラシキシ</t>
    </rPh>
    <phoneticPr fontId="1"/>
  </si>
  <si>
    <t>令和７年２月１日現在、市内で事業を運営しており、支援金受給後も事業を</t>
    <phoneticPr fontId="1"/>
  </si>
  <si>
    <t>※４　対象職員数は、サービス種別が入所系・通所系以外の場合に、人員基準上必要な職員の常勤換算人数（令和７年２月）を記載してください。</t>
  </si>
  <si>
    <t>※２　特定施設の指定を受けていない軽費老人ホーム、有料老人ホーム及びサービス付き高齢者向け住宅については、申請書の「区分」を「有料老人ホーム等（非特定）」とし、別途健康長寿課へ申
　　　請してください。</t>
    <rPh sb="3" eb="5">
      <t>トクテイ</t>
    </rPh>
    <rPh sb="5" eb="7">
      <t>シセツ</t>
    </rPh>
    <rPh sb="8" eb="10">
      <t>シテイ</t>
    </rPh>
    <rPh sb="11" eb="12">
      <t>ウ</t>
    </rPh>
    <rPh sb="17" eb="19">
      <t>ケイヒ</t>
    </rPh>
    <rPh sb="19" eb="21">
      <t>ロウジン</t>
    </rPh>
    <rPh sb="32" eb="33">
      <t>オヨ</t>
    </rPh>
    <rPh sb="53" eb="56">
      <t>シンセイショ</t>
    </rPh>
    <rPh sb="58" eb="60">
      <t>クブン</t>
    </rPh>
    <rPh sb="80" eb="82">
      <t>ベット</t>
    </rPh>
    <rPh sb="82" eb="84">
      <t>ケンコウ</t>
    </rPh>
    <rPh sb="84" eb="86">
      <t>チョウジュ</t>
    </rPh>
    <rPh sb="86" eb="87">
      <t>カ</t>
    </rPh>
    <phoneticPr fontId="1"/>
  </si>
  <si>
    <t xml:space="preserve">常勤換算数
</t>
    <rPh sb="0" eb="5">
      <t>ジョウキンカンザンスウ</t>
    </rPh>
    <phoneticPr fontId="1"/>
  </si>
  <si>
    <t>（代表者印）</t>
    <rPh sb="1" eb="3">
      <t>ダイヒョウ</t>
    </rPh>
    <rPh sb="3" eb="4">
      <t>シャ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</si>
</sst>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_ "/>
    <numFmt numFmtId="178" formatCode="#,##0&quot;円&quot;"/>
    <numFmt numFmtId="179" formatCode="0.00_ "/>
    <numFmt numFmtId="180" formatCode="0.0_);[Red]\(0.0\)"/>
    <numFmt numFmtId="181" formatCode="#,##0.0#"/>
    <numFmt numFmtId="182" formatCode="d"/>
    <numFmt numFmtId="183" formatCode="aaa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HGSｺﾞｼｯｸM"/>
      <family val="3"/>
      <charset val="128"/>
    </font>
    <font>
      <b/>
      <sz val="2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4"/>
      <name val="HGSｺﾞｼｯｸM"/>
      <family val="3"/>
      <charset val="128"/>
    </font>
    <font>
      <b/>
      <sz val="14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41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.5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theme="5" tint="0.5999938962981048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38" fontId="0" fillId="0" borderId="0" xfId="1" applyFont="1" applyBorder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 shrinkToFit="1"/>
    </xf>
    <xf numFmtId="0" fontId="4" fillId="0" borderId="1" xfId="0" applyFont="1" applyFill="1" applyBorder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/>
    </xf>
    <xf numFmtId="38" fontId="4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Protection="1">
      <alignment vertical="center"/>
      <protection locked="0"/>
    </xf>
    <xf numFmtId="38" fontId="0" fillId="0" borderId="0" xfId="1" applyFont="1" applyFill="1" applyBorder="1">
      <alignment vertical="center"/>
    </xf>
    <xf numFmtId="38" fontId="0" fillId="0" borderId="2" xfId="1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>
      <alignment vertical="center"/>
    </xf>
    <xf numFmtId="177" fontId="0" fillId="0" borderId="0" xfId="0" applyNumberForma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Protection="1">
      <alignment vertical="center"/>
      <protection locked="0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6"/>
    </xf>
    <xf numFmtId="0" fontId="7" fillId="0" borderId="0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38" fontId="12" fillId="0" borderId="1" xfId="1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0" fillId="0" borderId="0" xfId="0" applyBorder="1" applyAlignment="1">
      <alignment horizontal="right" vertical="center" wrapText="1" indent="1"/>
    </xf>
    <xf numFmtId="38" fontId="10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vertical="center" shrinkToFit="1"/>
    </xf>
    <xf numFmtId="56" fontId="18" fillId="0" borderId="0" xfId="0" applyNumberFormat="1" applyFont="1" applyFill="1">
      <alignment vertical="center"/>
    </xf>
    <xf numFmtId="0" fontId="18" fillId="0" borderId="0" xfId="0" applyFont="1" applyFill="1" applyAlignment="1">
      <alignment horizontal="left" vertical="center" indent="3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8" fillId="0" borderId="9" xfId="0" applyFont="1" applyBorder="1">
      <alignment vertical="center"/>
    </xf>
    <xf numFmtId="179" fontId="18" fillId="0" borderId="9" xfId="0" applyNumberFormat="1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" xfId="0" applyFont="1" applyBorder="1" applyAlignment="1">
      <alignment vertical="center" shrinkToFit="1"/>
    </xf>
    <xf numFmtId="179" fontId="18" fillId="0" borderId="1" xfId="0" applyNumberFormat="1" applyFont="1" applyBorder="1">
      <alignment vertical="center"/>
    </xf>
    <xf numFmtId="0" fontId="18" fillId="0" borderId="1" xfId="0" applyFont="1" applyBorder="1" applyAlignment="1">
      <alignment vertical="center" wrapText="1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22" fillId="0" borderId="0" xfId="0" applyFont="1" applyAlignment="1">
      <alignment vertical="center" wrapTex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179" fontId="23" fillId="0" borderId="0" xfId="0" applyNumberFormat="1" applyFont="1" applyAlignment="1">
      <alignment vertical="center"/>
    </xf>
    <xf numFmtId="0" fontId="22" fillId="0" borderId="0" xfId="0" applyFont="1" applyAlignment="1">
      <alignment vertical="center" shrinkToFit="1"/>
    </xf>
    <xf numFmtId="0" fontId="4" fillId="0" borderId="2" xfId="0" applyFont="1" applyFill="1" applyBorder="1" applyAlignment="1">
      <alignment horizontal="justify" vertical="center"/>
    </xf>
    <xf numFmtId="0" fontId="4" fillId="3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181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18" fillId="0" borderId="1" xfId="0" applyNumberFormat="1" applyFont="1" applyBorder="1" applyAlignment="1">
      <alignment horizontal="center" vertical="center"/>
    </xf>
    <xf numFmtId="183" fontId="18" fillId="0" borderId="1" xfId="0" applyNumberFormat="1" applyFont="1" applyBorder="1" applyAlignment="1">
      <alignment horizontal="center" vertical="center"/>
    </xf>
    <xf numFmtId="179" fontId="18" fillId="0" borderId="1" xfId="0" applyNumberFormat="1" applyFont="1" applyBorder="1" applyAlignment="1">
      <alignment vertical="center" shrinkToFit="1"/>
    </xf>
    <xf numFmtId="182" fontId="18" fillId="0" borderId="0" xfId="0" applyNumberFormat="1" applyFont="1" applyAlignment="1">
      <alignment horizontal="right" vertical="center" shrinkToFit="1"/>
    </xf>
    <xf numFmtId="182" fontId="18" fillId="0" borderId="0" xfId="0" applyNumberFormat="1" applyFont="1" applyFill="1" applyAlignment="1">
      <alignment horizontal="right" vertical="center" shrinkToFit="1"/>
    </xf>
    <xf numFmtId="0" fontId="18" fillId="0" borderId="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56" fontId="19" fillId="0" borderId="0" xfId="0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6"/>
    </xf>
    <xf numFmtId="0" fontId="9" fillId="0" borderId="0" xfId="0" applyFont="1" applyBorder="1" applyAlignment="1">
      <alignment horizontal="left" vertical="center" indent="6"/>
    </xf>
    <xf numFmtId="178" fontId="15" fillId="0" borderId="8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/>
    <xf numFmtId="0" fontId="33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12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vertical="center" shrinkToFit="1"/>
    </xf>
    <xf numFmtId="0" fontId="4" fillId="0" borderId="8" xfId="0" applyFont="1" applyBorder="1">
      <alignment vertical="center"/>
    </xf>
    <xf numFmtId="0" fontId="0" fillId="2" borderId="0" xfId="0" applyFill="1" applyAlignment="1" applyProtection="1">
      <alignment horizontal="left" vertical="center" indent="2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9" fontId="8" fillId="5" borderId="5" xfId="0" applyNumberFormat="1" applyFont="1" applyFill="1" applyBorder="1" applyAlignment="1" applyProtection="1">
      <alignment horizontal="center" vertical="center" shrinkToFit="1"/>
    </xf>
    <xf numFmtId="49" fontId="8" fillId="5" borderId="6" xfId="0" applyNumberFormat="1" applyFont="1" applyFill="1" applyBorder="1" applyAlignment="1" applyProtection="1">
      <alignment horizontal="center" vertical="center" shrinkToFit="1"/>
    </xf>
    <xf numFmtId="49" fontId="8" fillId="5" borderId="7" xfId="0" applyNumberFormat="1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justify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178" fontId="15" fillId="0" borderId="2" xfId="0" applyNumberFormat="1" applyFont="1" applyFill="1" applyBorder="1" applyAlignment="1" applyProtection="1">
      <alignment horizontal="center" vertical="center" shrinkToFit="1"/>
    </xf>
    <xf numFmtId="178" fontId="15" fillId="0" borderId="3" xfId="0" applyNumberFormat="1" applyFont="1" applyFill="1" applyBorder="1" applyAlignment="1" applyProtection="1">
      <alignment horizontal="center" vertical="center" shrinkToFit="1"/>
    </xf>
    <xf numFmtId="178" fontId="15" fillId="0" borderId="4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>
      <alignment horizontal="left" vertical="center" indent="6"/>
    </xf>
    <xf numFmtId="0" fontId="9" fillId="0" borderId="0" xfId="0" applyFont="1" applyBorder="1" applyAlignment="1">
      <alignment horizontal="left" vertical="center" indent="6"/>
    </xf>
    <xf numFmtId="0" fontId="9" fillId="0" borderId="15" xfId="0" applyFont="1" applyBorder="1" applyAlignment="1">
      <alignment horizontal="left" vertical="center" indent="6"/>
    </xf>
    <xf numFmtId="0" fontId="16" fillId="0" borderId="0" xfId="0" applyFont="1" applyAlignment="1">
      <alignment horizontal="center" vertical="center"/>
    </xf>
    <xf numFmtId="178" fontId="35" fillId="0" borderId="0" xfId="0" applyNumberFormat="1" applyFont="1" applyFill="1" applyBorder="1" applyAlignment="1" applyProtection="1">
      <alignment horizontal="center" shrinkToFit="1"/>
    </xf>
    <xf numFmtId="49" fontId="14" fillId="0" borderId="0" xfId="0" applyNumberFormat="1" applyFont="1" applyAlignment="1">
      <alignment horizontal="left" vertical="center" indent="2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7" fillId="0" borderId="0" xfId="0" applyFont="1" applyAlignment="1">
      <alignment horizontal="center" vertical="center" shrinkToFit="1"/>
    </xf>
    <xf numFmtId="38" fontId="10" fillId="0" borderId="5" xfId="0" applyNumberFormat="1" applyFont="1" applyFill="1" applyBorder="1" applyAlignment="1" applyProtection="1">
      <alignment horizontal="right" vertical="center"/>
      <protection locked="0"/>
    </xf>
    <xf numFmtId="38" fontId="10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 wrapText="1" indent="3"/>
    </xf>
    <xf numFmtId="0" fontId="0" fillId="0" borderId="18" xfId="0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 shrinkToFit="1"/>
    </xf>
    <xf numFmtId="49" fontId="8" fillId="0" borderId="5" xfId="0" applyNumberFormat="1" applyFont="1" applyFill="1" applyBorder="1" applyAlignment="1" applyProtection="1">
      <alignment horizontal="center" vertical="center" shrinkToFit="1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49" fontId="8" fillId="0" borderId="7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left" vertical="center" shrinkToFit="1"/>
    </xf>
    <xf numFmtId="0" fontId="17" fillId="0" borderId="0" xfId="0" applyFont="1" applyAlignment="1">
      <alignment horizontal="center" vertical="center"/>
    </xf>
    <xf numFmtId="178" fontId="35" fillId="0" borderId="0" xfId="0" applyNumberFormat="1" applyFont="1" applyFill="1" applyBorder="1" applyAlignment="1" applyProtection="1">
      <alignment horizontal="right" shrinkToFit="1"/>
    </xf>
    <xf numFmtId="0" fontId="34" fillId="0" borderId="0" xfId="0" applyFont="1" applyBorder="1" applyAlignment="1">
      <alignment horizontal="left"/>
    </xf>
    <xf numFmtId="0" fontId="29" fillId="6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180" fontId="26" fillId="0" borderId="19" xfId="0" applyNumberFormat="1" applyFont="1" applyFill="1" applyBorder="1" applyAlignment="1">
      <alignment horizontal="center" vertical="center" wrapText="1"/>
    </xf>
    <xf numFmtId="180" fontId="26" fillId="0" borderId="20" xfId="0" applyNumberFormat="1" applyFont="1" applyFill="1" applyBorder="1" applyAlignment="1">
      <alignment horizontal="center" vertical="center" wrapText="1"/>
    </xf>
    <xf numFmtId="180" fontId="26" fillId="0" borderId="21" xfId="0" applyNumberFormat="1" applyFont="1" applyFill="1" applyBorder="1" applyAlignment="1">
      <alignment horizontal="center" vertical="center" wrapText="1"/>
    </xf>
    <xf numFmtId="180" fontId="26" fillId="0" borderId="23" xfId="0" applyNumberFormat="1" applyFont="1" applyFill="1" applyBorder="1" applyAlignment="1">
      <alignment horizontal="center" vertical="center" wrapText="1"/>
    </xf>
    <xf numFmtId="56" fontId="18" fillId="0" borderId="24" xfId="0" applyNumberFormat="1" applyFont="1" applyBorder="1" applyAlignment="1">
      <alignment horizontal="center" vertical="center"/>
    </xf>
    <xf numFmtId="56" fontId="18" fillId="0" borderId="9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40" fillId="0" borderId="0" xfId="0" applyFont="1" applyFill="1" applyAlignment="1">
      <alignment horizontal="left" vertical="top" wrapText="1"/>
    </xf>
    <xf numFmtId="181" fontId="31" fillId="0" borderId="0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181" fontId="31" fillId="8" borderId="26" xfId="0" applyNumberFormat="1" applyFont="1" applyFill="1" applyBorder="1" applyAlignment="1">
      <alignment horizontal="center" vertical="center" shrinkToFit="1"/>
    </xf>
    <xf numFmtId="181" fontId="31" fillId="8" borderId="27" xfId="0" applyNumberFormat="1" applyFont="1" applyFill="1" applyBorder="1" applyAlignment="1">
      <alignment horizontal="center" vertical="center" shrinkToFit="1"/>
    </xf>
    <xf numFmtId="181" fontId="31" fillId="8" borderId="28" xfId="0" applyNumberFormat="1" applyFont="1" applyFill="1" applyBorder="1" applyAlignment="1">
      <alignment horizontal="center" vertical="center" shrinkToFit="1"/>
    </xf>
    <xf numFmtId="181" fontId="31" fillId="8" borderId="29" xfId="0" applyNumberFormat="1" applyFont="1" applyFill="1" applyBorder="1" applyAlignment="1">
      <alignment horizontal="center" vertical="center" shrinkToFit="1"/>
    </xf>
    <xf numFmtId="181" fontId="31" fillId="8" borderId="30" xfId="0" applyNumberFormat="1" applyFont="1" applyFill="1" applyBorder="1" applyAlignment="1">
      <alignment horizontal="center" vertical="center" shrinkToFit="1"/>
    </xf>
    <xf numFmtId="181" fontId="31" fillId="8" borderId="31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 indent="5"/>
    </xf>
    <xf numFmtId="0" fontId="21" fillId="0" borderId="0" xfId="0" applyFont="1" applyFill="1" applyBorder="1" applyAlignment="1">
      <alignment horizontal="left" vertical="center" wrapText="1" indent="5"/>
    </xf>
    <xf numFmtId="0" fontId="21" fillId="0" borderId="18" xfId="0" applyFont="1" applyFill="1" applyBorder="1" applyAlignment="1">
      <alignment horizontal="left" vertical="center" wrapText="1" indent="5"/>
    </xf>
    <xf numFmtId="181" fontId="31" fillId="8" borderId="19" xfId="0" applyNumberFormat="1" applyFont="1" applyFill="1" applyBorder="1" applyAlignment="1">
      <alignment horizontal="center" vertical="center" shrinkToFit="1"/>
    </xf>
    <xf numFmtId="181" fontId="31" fillId="8" borderId="25" xfId="0" applyNumberFormat="1" applyFont="1" applyFill="1" applyBorder="1" applyAlignment="1">
      <alignment horizontal="center" vertical="center" shrinkToFit="1"/>
    </xf>
    <xf numFmtId="181" fontId="31" fillId="8" borderId="21" xfId="0" applyNumberFormat="1" applyFont="1" applyFill="1" applyBorder="1" applyAlignment="1">
      <alignment horizontal="center" vertical="center" shrinkToFit="1"/>
    </xf>
    <xf numFmtId="181" fontId="31" fillId="8" borderId="22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6" formatCode="#,##0;[Red]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0.0_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6" formatCode="#,##0;[Red]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0.0_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542925</xdr:rowOff>
        </xdr:from>
        <xdr:to>
          <xdr:col>0</xdr:col>
          <xdr:colOff>304800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209550</xdr:rowOff>
        </xdr:from>
        <xdr:to>
          <xdr:col>0</xdr:col>
          <xdr:colOff>304800</xdr:colOff>
          <xdr:row>24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209550</xdr:rowOff>
        </xdr:from>
        <xdr:to>
          <xdr:col>0</xdr:col>
          <xdr:colOff>304800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209550</xdr:rowOff>
        </xdr:from>
        <xdr:to>
          <xdr:col>0</xdr:col>
          <xdr:colOff>304800</xdr:colOff>
          <xdr:row>27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219075</xdr:rowOff>
        </xdr:from>
        <xdr:to>
          <xdr:col>0</xdr:col>
          <xdr:colOff>304800</xdr:colOff>
          <xdr:row>28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12</xdr:row>
      <xdr:rowOff>143703</xdr:rowOff>
    </xdr:from>
    <xdr:to>
      <xdr:col>15</xdr:col>
      <xdr:colOff>373673</xdr:colOff>
      <xdr:row>13</xdr:row>
      <xdr:rowOff>400050</xdr:rowOff>
    </xdr:to>
    <xdr:pic>
      <xdr:nvPic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2905953"/>
          <a:ext cx="668948" cy="665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12</xdr:row>
      <xdr:rowOff>132522</xdr:rowOff>
    </xdr:from>
    <xdr:to>
      <xdr:col>13</xdr:col>
      <xdr:colOff>366505</xdr:colOff>
      <xdr:row>14</xdr:row>
      <xdr:rowOff>0</xdr:rowOff>
    </xdr:to>
    <xdr:pic>
      <xdr:nvPic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780472"/>
          <a:ext cx="709405" cy="69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-kura-fs01\&#20489;&#25975;&#24066;\50_&#20445;&#20581;&#31119;&#31049;&#23616;\01_&#20445;&#20581;&#31119;&#31049;&#23616;\0200_&#25351;&#23566;&#30435;&#26619;&#35506;\shidou\&#26045;&#35373;&#12469;&#12540;&#12499;&#12473;&#31995;\&#39640;&#30000;\999_&#12420;&#12426;&#12363;&#12369;\&#20107;&#21209;&#12481;&#12455;&#12483;&#1246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スク管理"/>
      <sheetName val="長期"/>
      <sheetName val="分析"/>
      <sheetName val="優先度"/>
      <sheetName val="設定"/>
      <sheetName val="詳細"/>
      <sheetName val="設定2"/>
    </sheetNames>
    <sheetDataSet>
      <sheetData sheetId="0"/>
      <sheetData sheetId="1"/>
      <sheetData sheetId="2"/>
      <sheetData sheetId="3"/>
      <sheetData sheetId="4">
        <row r="2">
          <cell r="A2" t="str">
            <v>TEL←</v>
          </cell>
        </row>
        <row r="3">
          <cell r="A3" t="str">
            <v>質問←</v>
          </cell>
        </row>
        <row r="4">
          <cell r="A4" t="str">
            <v>依頼←</v>
          </cell>
        </row>
        <row r="5">
          <cell r="A5" t="str">
            <v>連絡←</v>
          </cell>
        </row>
        <row r="6">
          <cell r="A6" t="str">
            <v>TEL→</v>
          </cell>
        </row>
        <row r="7">
          <cell r="A7" t="str">
            <v>質問→</v>
          </cell>
        </row>
        <row r="8">
          <cell r="A8" t="str">
            <v>依頼→</v>
          </cell>
        </row>
        <row r="9">
          <cell r="A9" t="str">
            <v>連絡→</v>
          </cell>
        </row>
        <row r="10">
          <cell r="A10" t="str">
            <v>窓口</v>
          </cell>
        </row>
        <row r="11">
          <cell r="A11" t="str">
            <v>システム</v>
          </cell>
        </row>
        <row r="12">
          <cell r="A12" t="str">
            <v>学習</v>
          </cell>
        </row>
        <row r="13">
          <cell r="A13" t="str">
            <v>変更届</v>
          </cell>
        </row>
        <row r="14">
          <cell r="A14" t="str">
            <v>体制届</v>
          </cell>
        </row>
        <row r="15">
          <cell r="A15" t="str">
            <v>更新</v>
          </cell>
        </row>
        <row r="16">
          <cell r="A16" t="str">
            <v>指導準備</v>
          </cell>
        </row>
        <row r="17">
          <cell r="A17" t="str">
            <v>指導</v>
          </cell>
        </row>
        <row r="18">
          <cell r="A18" t="str">
            <v>復命作成</v>
          </cell>
        </row>
        <row r="19">
          <cell r="A19" t="str">
            <v>復命確認</v>
          </cell>
        </row>
        <row r="20">
          <cell r="A20" t="str">
            <v>協議</v>
          </cell>
        </row>
      </sheetData>
      <sheetData sheetId="5"/>
      <sheetData sheetId="6"/>
    </sheetDataSet>
  </externalBook>
</externalLink>
</file>

<file path=xl/tables/table1.xml><?xml version="1.0" encoding="utf-8"?>
<table xmlns="http://schemas.openxmlformats.org/spreadsheetml/2006/main" id="4" name="テーブル15" displayName="テーブル15" ref="A3:H18" totalsRowShown="0" headerRowDxfId="111" headerRowBorderDxfId="110" tableBorderDxfId="109" totalsRowBorderDxfId="108">
  <tableColumns count="8">
    <tableColumn id="1" name="事業所番号_x000a_※１" dataDxfId="107"/>
    <tableColumn id="2" name="事業所名_x000a_" dataDxfId="106"/>
    <tableColumn id="3" name="サービス種別_x000a_※２" dataDxfId="105"/>
    <tableColumn id="4" name="定員数_x000a_※３" dataDxfId="104"/>
    <tableColumn id="5" name="対象職員数_x000a_※４" dataDxfId="103">
      <calculatedColumnFormula>IF(テーブル15[[#This Row],[計算方法]]="定員当たり","ー","")</calculatedColumnFormula>
    </tableColumn>
    <tableColumn id="6" name="計算方法" dataDxfId="102">
      <calculatedColumnFormula>IF(C4="","",VLOOKUP(C4,リスト2!$A$1:$C$43,2,FALSE))</calculatedColumnFormula>
    </tableColumn>
    <tableColumn id="7" name="エネルギー_x000a_価格高騰_x000a_支援金単価" dataDxfId="101" dataCellStyle="桁区切り">
      <calculatedColumnFormula>IF(C4="","",VLOOKUP(C4,リスト2!$A$1:$C$55,3,FALSE))</calculatedColumnFormula>
    </tableColumn>
    <tableColumn id="10" name="エネルギー_x000a_価格高騰_x000a_支援金額_x000a_（上限20万円）" dataDxfId="100" dataCellStyle="桁区切り">
      <calculatedColumnFormula>IF(AND(D4="",E4=""),"",IF(F4="事業所ごと",G4,IF(F4="定員当たり",IF(D4*G4&gt;=200000,200000,D4*G4))))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テーブル156" displayName="テーブル156" ref="A3:H18" totalsRowShown="0" headerRowDxfId="99" headerRowBorderDxfId="98" tableBorderDxfId="97" totalsRowBorderDxfId="96">
  <tableColumns count="8">
    <tableColumn id="1" name="事業所番号_x000a_※１" dataDxfId="95"/>
    <tableColumn id="2" name="事業所名_x000a_" dataDxfId="94"/>
    <tableColumn id="3" name="サービス種別_x000a_※２" dataDxfId="93"/>
    <tableColumn id="4" name="定員数_x000a_※３" dataDxfId="92"/>
    <tableColumn id="5" name="対象職員数_x000a_※４" dataDxfId="91">
      <calculatedColumnFormula>IF(テーブル156[[#This Row],[計算方法]]="定員当たり","ー","")</calculatedColumnFormula>
    </tableColumn>
    <tableColumn id="6" name="計算方法" dataDxfId="90">
      <calculatedColumnFormula>IF(C4="","",VLOOKUP(C4,リスト2!$A$1:$C$43,2,FALSE))</calculatedColumnFormula>
    </tableColumn>
    <tableColumn id="7" name="エネルギー_x000a_価格高騰_x000a_支援金単価" dataDxfId="89" dataCellStyle="桁区切り">
      <calculatedColumnFormula>IF(C4="","",VLOOKUP(C4,リスト2!$A$1:$C$55,3,FALSE))</calculatedColumnFormula>
    </tableColumn>
    <tableColumn id="10" name="エネルギー_x000a_価格高騰_x000a_支援金額_x000a_（上限20万円）" dataDxfId="88" dataCellStyle="桁区切り">
      <calculatedColumnFormula>IF(AND(D4="",E4=""),"",IF(F4="事業所ごと",G4,IF(F4="定員当たり",IF(D4*G4&gt;=200000,200000,D4*G4))))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テーブル13" displayName="テーブル13" ref="A6:AJ26" totalsRowShown="0" headerRowDxfId="85" dataDxfId="83" headerRowBorderDxfId="84" tableBorderDxfId="82" totalsRowBorderDxfId="81">
  <autoFilter ref="A6:AJ26"/>
  <tableColumns count="36">
    <tableColumn id="1" name="列1" dataDxfId="80">
      <calculatedColumnFormula>ROW()-6</calculatedColumnFormula>
    </tableColumn>
    <tableColumn id="2" name="列2" dataDxfId="79"/>
    <tableColumn id="3" name="列3" dataDxfId="78"/>
    <tableColumn id="4" name="列4" dataDxfId="77"/>
    <tableColumn id="5" name="列5" dataDxfId="76"/>
    <tableColumn id="6" name="列6" dataDxfId="75"/>
    <tableColumn id="7" name="列7" dataDxfId="74"/>
    <tableColumn id="8" name="列8" dataDxfId="73"/>
    <tableColumn id="9" name="列9" dataDxfId="72"/>
    <tableColumn id="10" name="列10" dataDxfId="71"/>
    <tableColumn id="11" name="列11" dataDxfId="70"/>
    <tableColumn id="12" name="列12" dataDxfId="69"/>
    <tableColumn id="13" name="列13" dataDxfId="68"/>
    <tableColumn id="14" name="列14" dataDxfId="67"/>
    <tableColumn id="15" name="列15" dataDxfId="66"/>
    <tableColumn id="16" name="列16" dataDxfId="65"/>
    <tableColumn id="17" name="列17" dataDxfId="64"/>
    <tableColumn id="18" name="列18" dataDxfId="63"/>
    <tableColumn id="19" name="列19" dataDxfId="62"/>
    <tableColumn id="20" name="列20" dataDxfId="61"/>
    <tableColumn id="21" name="列21" dataDxfId="60"/>
    <tableColumn id="22" name="列22" dataDxfId="59"/>
    <tableColumn id="23" name="列23" dataDxfId="58"/>
    <tableColumn id="24" name="列24" dataDxfId="57"/>
    <tableColumn id="25" name="列25" dataDxfId="56"/>
    <tableColumn id="26" name="列26" dataDxfId="55"/>
    <tableColumn id="27" name="列27" dataDxfId="54"/>
    <tableColumn id="28" name="列28" dataDxfId="53"/>
    <tableColumn id="29" name="列29" dataDxfId="52"/>
    <tableColumn id="30" name="列30" dataDxfId="51"/>
    <tableColumn id="31" name="列31" dataDxfId="50"/>
    <tableColumn id="32" name="列32" dataDxfId="49"/>
    <tableColumn id="33" name="列33" dataDxfId="48"/>
    <tableColumn id="37" name="列37" dataDxfId="47">
      <calculatedColumnFormula>SUM(テーブル13[[#This Row],[列6]:[列33]])</calculatedColumnFormula>
    </tableColumn>
    <tableColumn id="39" name="列38" dataDxfId="46">
      <calculatedColumnFormula>IF(テーブル13[[#This Row],[列3]]="常勤",1,IF(テーブル13[[#This Row],[列382]]&gt;=1,1,テーブル13[[#This Row],[列382]]))</calculatedColumnFormula>
    </tableColumn>
    <tableColumn id="38" name="列382" dataDxfId="45">
      <calculatedColumnFormula>テーブル13[[#This Row],[列37]]/$AJ$1*7/AF$1</calculatedColumnFormula>
    </tableColumn>
  </tableColumns>
  <tableStyleInfo name="TableStyleMedium27" showFirstColumn="0" showLastColumn="0" showRowStripes="1" showColumnStripes="0"/>
</table>
</file>

<file path=xl/tables/table4.xml><?xml version="1.0" encoding="utf-8"?>
<table xmlns="http://schemas.openxmlformats.org/spreadsheetml/2006/main" id="3" name="テーブル134" displayName="テーブル134" ref="A6:AL26" totalsRowShown="0" headerRowDxfId="42" dataDxfId="40" headerRowBorderDxfId="41" tableBorderDxfId="39" totalsRowBorderDxfId="38">
  <autoFilter ref="A6:AL26"/>
  <tableColumns count="38">
    <tableColumn id="1" name="列1" dataDxfId="37">
      <calculatedColumnFormula>ROW()-6</calculatedColumnFormula>
    </tableColumn>
    <tableColumn id="2" name="列2" dataDxfId="36"/>
    <tableColumn id="3" name="列3" dataDxfId="35"/>
    <tableColumn id="4" name="列4" dataDxfId="34"/>
    <tableColumn id="5" name="列5" dataDxfId="33"/>
    <tableColumn id="6" name="列6" dataDxfId="32"/>
    <tableColumn id="7" name="列7" dataDxfId="31"/>
    <tableColumn id="8" name="列8" dataDxfId="30"/>
    <tableColumn id="9" name="列9" dataDxfId="29"/>
    <tableColumn id="10" name="列10" dataDxfId="28"/>
    <tableColumn id="11" name="列11" dataDxfId="27"/>
    <tableColumn id="12" name="列12" dataDxfId="26"/>
    <tableColumn id="13" name="列13" dataDxfId="25"/>
    <tableColumn id="14" name="列14" dataDxfId="24"/>
    <tableColumn id="15" name="列15" dataDxfId="23"/>
    <tableColumn id="16" name="列16" dataDxfId="22"/>
    <tableColumn id="17" name="列17" dataDxfId="21"/>
    <tableColumn id="18" name="列18" dataDxfId="20"/>
    <tableColumn id="19" name="列19" dataDxfId="19"/>
    <tableColumn id="20" name="列20" dataDxfId="18"/>
    <tableColumn id="21" name="列21" dataDxfId="17"/>
    <tableColumn id="22" name="列22" dataDxfId="16"/>
    <tableColumn id="23" name="列23" dataDxfId="15"/>
    <tableColumn id="24" name="列24" dataDxfId="14"/>
    <tableColumn id="25" name="列25" dataDxfId="13"/>
    <tableColumn id="26" name="列26" dataDxfId="12"/>
    <tableColumn id="27" name="列27" dataDxfId="11"/>
    <tableColumn id="28" name="列28" dataDxfId="10"/>
    <tableColumn id="29" name="列29" dataDxfId="9"/>
    <tableColumn id="30" name="列30" dataDxfId="8"/>
    <tableColumn id="31" name="列31" dataDxfId="7"/>
    <tableColumn id="32" name="列32" dataDxfId="6"/>
    <tableColumn id="33" name="列33" dataDxfId="5"/>
    <tableColumn id="34" name="列34" dataDxfId="4"/>
    <tableColumn id="35" name="列35" dataDxfId="3"/>
    <tableColumn id="37" name="列37" dataDxfId="2">
      <calculatedColumnFormula>SUM(テーブル134[[#This Row],[列6]:[列35]])</calculatedColumnFormula>
    </tableColumn>
    <tableColumn id="39" name="列38" dataDxfId="1">
      <calculatedColumnFormula>IF(テーブル134[[#This Row],[列3]]="常勤",1,IF(テーブル134[[#This Row],[列382]]&gt;=1,1,テーブル134[[#This Row],[列382]]))</calculatedColumnFormula>
    </tableColumn>
    <tableColumn id="38" name="列382" dataDxfId="0">
      <calculatedColumnFormula>テーブル134[[#This Row],[列37]]/$AL$1*7/AI$1</calculatedColumnFormula>
    </tableColumn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S32"/>
  <sheetViews>
    <sheetView showGridLines="0" zoomScaleNormal="100" zoomScaleSheetLayoutView="115" workbookViewId="0"/>
  </sheetViews>
  <sheetFormatPr defaultRowHeight="18.75"/>
  <cols>
    <col min="1" max="1" width="4.25" customWidth="1"/>
    <col min="2" max="3" width="4.125" customWidth="1"/>
    <col min="4" max="4" width="4.5" customWidth="1"/>
    <col min="5" max="5" width="4.25" customWidth="1"/>
    <col min="6" max="6" width="4.375" customWidth="1"/>
    <col min="7" max="8" width="5" customWidth="1"/>
    <col min="9" max="9" width="6.25" customWidth="1"/>
    <col min="10" max="16" width="5" customWidth="1"/>
  </cols>
  <sheetData>
    <row r="1" spans="1:19" ht="9.75" customHeight="1" thickBot="1"/>
    <row r="2" spans="1:19" ht="20.25" customHeight="1" thickBot="1">
      <c r="K2" s="12" t="s">
        <v>29</v>
      </c>
      <c r="L2" s="152" t="s">
        <v>267</v>
      </c>
      <c r="M2" s="153"/>
      <c r="N2" s="153"/>
      <c r="O2" s="153"/>
      <c r="P2" s="154"/>
    </row>
    <row r="3" spans="1:19" ht="20.25" customHeight="1" thickBot="1">
      <c r="K3" s="16" t="s">
        <v>70</v>
      </c>
      <c r="L3" s="155" t="str">
        <f>VLOOKUP(申請書!L2,リスト1!E1:F9,2,FALSE)</f>
        <v>介護保険課</v>
      </c>
      <c r="M3" s="156"/>
      <c r="N3" s="156"/>
      <c r="O3" s="156"/>
      <c r="P3" s="157"/>
    </row>
    <row r="4" spans="1:19" ht="15" customHeight="1"/>
    <row r="5" spans="1:19" ht="20.25" customHeight="1">
      <c r="J5" s="146" t="s">
        <v>271</v>
      </c>
      <c r="K5" s="146"/>
      <c r="L5" s="66"/>
      <c r="M5" s="50" t="s">
        <v>1</v>
      </c>
      <c r="N5" s="66"/>
      <c r="O5" s="50" t="s">
        <v>0</v>
      </c>
    </row>
    <row r="6" spans="1:19" ht="9" customHeight="1">
      <c r="A6" s="18"/>
      <c r="B6" s="43"/>
      <c r="C6" s="20"/>
      <c r="D6" s="21"/>
      <c r="E6" s="21"/>
      <c r="F6" s="21"/>
    </row>
    <row r="7" spans="1:19" ht="20.25" customHeight="1">
      <c r="A7" t="s">
        <v>85</v>
      </c>
    </row>
    <row r="8" spans="1:19" ht="12.75" customHeight="1"/>
    <row r="9" spans="1:19" ht="30.75" customHeight="1">
      <c r="E9" s="31"/>
      <c r="F9" s="1" t="s">
        <v>216</v>
      </c>
      <c r="G9" s="158"/>
      <c r="H9" s="158"/>
      <c r="I9" s="158"/>
      <c r="J9" s="158"/>
      <c r="K9" s="158"/>
      <c r="L9" s="158"/>
      <c r="M9" s="158"/>
      <c r="N9" s="158"/>
      <c r="O9" s="158"/>
      <c r="P9" s="158"/>
    </row>
    <row r="10" spans="1:19" ht="30.75" customHeight="1">
      <c r="F10" s="1" t="s">
        <v>2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</row>
    <row r="11" spans="1:19" ht="30.75" customHeight="1">
      <c r="F11" s="1" t="s">
        <v>217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</row>
    <row r="12" spans="1:19" ht="20.25" customHeight="1">
      <c r="K12" s="4"/>
      <c r="L12" s="4"/>
      <c r="M12" s="4"/>
      <c r="N12" s="4"/>
      <c r="O12" s="4"/>
      <c r="P12" s="4"/>
    </row>
    <row r="13" spans="1:19" ht="20.25" customHeight="1">
      <c r="A13" s="147" t="s">
        <v>253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9" ht="69" customHeight="1">
      <c r="A14" s="148" t="s">
        <v>272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S14" s="67"/>
    </row>
    <row r="15" spans="1:19" ht="9" customHeight="1">
      <c r="I15" s="1"/>
      <c r="J15" s="2"/>
      <c r="K15" s="2"/>
      <c r="L15" s="2"/>
      <c r="M15" s="2"/>
      <c r="N15" s="2"/>
      <c r="O15" s="2"/>
      <c r="P15" s="2"/>
    </row>
    <row r="16" spans="1:19" ht="27.75" customHeight="1">
      <c r="C16" s="72"/>
      <c r="D16" s="165" t="s">
        <v>112</v>
      </c>
      <c r="E16" s="166"/>
      <c r="F16" s="166"/>
      <c r="G16" s="167"/>
      <c r="H16" s="162">
        <f>一覧表!H20</f>
        <v>0</v>
      </c>
      <c r="I16" s="163"/>
      <c r="J16" s="163"/>
      <c r="K16" s="164"/>
      <c r="L16" s="135"/>
      <c r="M16" s="3"/>
      <c r="N16" s="3"/>
    </row>
    <row r="17" spans="1:16" ht="5.25" customHeight="1">
      <c r="C17" s="72"/>
      <c r="D17" s="131"/>
      <c r="E17" s="132"/>
      <c r="F17" s="132"/>
      <c r="G17" s="132"/>
      <c r="H17" s="133"/>
      <c r="I17" s="133"/>
      <c r="J17" s="133"/>
      <c r="K17" s="133"/>
      <c r="L17" s="3"/>
      <c r="M17" s="3"/>
      <c r="N17" s="3"/>
    </row>
    <row r="18" spans="1:16" s="67" customFormat="1" ht="25.5" customHeight="1">
      <c r="C18" s="147"/>
      <c r="D18" s="147"/>
      <c r="E18" s="134"/>
      <c r="F18" s="134"/>
      <c r="G18" s="134"/>
      <c r="H18" s="134"/>
      <c r="I18" s="134"/>
      <c r="J18" s="169"/>
      <c r="K18" s="169"/>
      <c r="L18" s="68"/>
      <c r="M18" s="68"/>
    </row>
    <row r="19" spans="1:16" s="67" customFormat="1" ht="25.5" customHeight="1">
      <c r="C19" s="147"/>
      <c r="D19" s="147"/>
      <c r="E19" s="134"/>
      <c r="F19" s="134"/>
      <c r="G19" s="134"/>
      <c r="H19" s="134"/>
      <c r="I19" s="134"/>
      <c r="J19" s="169"/>
      <c r="K19" s="169"/>
      <c r="L19" s="68"/>
      <c r="M19" s="68"/>
    </row>
    <row r="20" spans="1:16" s="67" customFormat="1" ht="27" customHeight="1">
      <c r="C20" s="71" t="s">
        <v>96</v>
      </c>
      <c r="D20" s="70"/>
      <c r="E20" s="68"/>
      <c r="F20" s="69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ht="18.75" customHeight="1">
      <c r="A21" s="168" t="s">
        <v>111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</row>
    <row r="22" spans="1:16" ht="45.75" customHeight="1">
      <c r="A22" s="159" t="s">
        <v>95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</row>
    <row r="23" spans="1:16" ht="20.100000000000001" customHeight="1">
      <c r="A23" s="44" t="s">
        <v>96</v>
      </c>
      <c r="B23" s="150" t="s">
        <v>97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1"/>
    </row>
    <row r="24" spans="1:16" ht="20.100000000000001" customHeight="1">
      <c r="A24" s="45" t="s">
        <v>96</v>
      </c>
      <c r="B24" s="160" t="s">
        <v>273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1"/>
    </row>
    <row r="25" spans="1:16" ht="20.100000000000001" customHeight="1">
      <c r="A25" s="41" t="s">
        <v>96</v>
      </c>
      <c r="B25" s="144" t="s">
        <v>100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5"/>
    </row>
    <row r="26" spans="1:16" ht="20.100000000000001" customHeight="1">
      <c r="A26" s="46" t="s">
        <v>96</v>
      </c>
      <c r="B26" s="144" t="s">
        <v>98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</row>
    <row r="27" spans="1:16" ht="20.100000000000001" customHeight="1">
      <c r="A27" s="46" t="s">
        <v>96</v>
      </c>
      <c r="B27" s="144" t="s">
        <v>99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5"/>
    </row>
    <row r="28" spans="1:16" ht="20.100000000000001" customHeight="1">
      <c r="A28" s="46" t="s">
        <v>96</v>
      </c>
      <c r="B28" s="144" t="s">
        <v>238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  <row r="29" spans="1:16" ht="20.100000000000001" customHeight="1">
      <c r="A29" s="42" t="s">
        <v>96</v>
      </c>
      <c r="B29" s="142" t="s">
        <v>241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3"/>
    </row>
    <row r="30" spans="1:16" ht="11.2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7" customHeight="1">
      <c r="J31" s="1" t="s">
        <v>3</v>
      </c>
      <c r="K31" s="141"/>
      <c r="L31" s="141"/>
      <c r="M31" s="141"/>
      <c r="N31" s="141"/>
      <c r="O31" s="141"/>
      <c r="P31" s="141"/>
    </row>
    <row r="32" spans="1:16" ht="27" customHeight="1">
      <c r="J32" s="29" t="s">
        <v>4</v>
      </c>
      <c r="K32" s="141"/>
      <c r="L32" s="141"/>
      <c r="M32" s="141"/>
      <c r="N32" s="141"/>
      <c r="O32" s="141"/>
      <c r="P32" s="141"/>
    </row>
  </sheetData>
  <sheetProtection formatCells="0" formatColumns="0" formatRows="0" insertColumns="0" insertRows="0" insertHyperlinks="0" deleteColumns="0" deleteRows="0" sort="0" autoFilter="0" pivotTables="0"/>
  <mergeCells count="24">
    <mergeCell ref="B24:P24"/>
    <mergeCell ref="B26:P26"/>
    <mergeCell ref="H16:K16"/>
    <mergeCell ref="D16:G16"/>
    <mergeCell ref="A21:P21"/>
    <mergeCell ref="J18:K18"/>
    <mergeCell ref="J19:K19"/>
    <mergeCell ref="C18:D19"/>
    <mergeCell ref="J5:K5"/>
    <mergeCell ref="A13:P13"/>
    <mergeCell ref="A14:P14"/>
    <mergeCell ref="B23:P23"/>
    <mergeCell ref="L2:P2"/>
    <mergeCell ref="L3:P3"/>
    <mergeCell ref="G9:P9"/>
    <mergeCell ref="G10:P10"/>
    <mergeCell ref="G11:P11"/>
    <mergeCell ref="A22:P22"/>
    <mergeCell ref="K31:P31"/>
    <mergeCell ref="K32:P32"/>
    <mergeCell ref="B29:P29"/>
    <mergeCell ref="B27:P27"/>
    <mergeCell ref="B25:P25"/>
    <mergeCell ref="B28:P28"/>
  </mergeCells>
  <phoneticPr fontId="1"/>
  <pageMargins left="0.78740157480314965" right="0.78740157480314965" top="0.78740157480314965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21</xdr:row>
                    <xdr:rowOff>542925</xdr:rowOff>
                  </from>
                  <to>
                    <xdr:col>0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209550</xdr:rowOff>
                  </from>
                  <to>
                    <xdr:col>0</xdr:col>
                    <xdr:colOff>304800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209550</xdr:rowOff>
                  </from>
                  <to>
                    <xdr:col>0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0</xdr:col>
                    <xdr:colOff>57150</xdr:colOff>
                    <xdr:row>25</xdr:row>
                    <xdr:rowOff>209550</xdr:rowOff>
                  </from>
                  <to>
                    <xdr:col>0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219075</xdr:rowOff>
                  </from>
                  <to>
                    <xdr:col>0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リスト1!$E$2:$E$9</xm:f>
          </x14:formula1>
          <xm:sqref>L2:P2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7"/>
  <sheetViews>
    <sheetView zoomScale="85" zoomScaleNormal="85" zoomScaleSheetLayoutView="100" workbookViewId="0">
      <pane ySplit="3" topLeftCell="A10" activePane="bottomLeft" state="frozen"/>
      <selection pane="bottomLeft" activeCell="A23" sqref="A23:H23"/>
    </sheetView>
  </sheetViews>
  <sheetFormatPr defaultRowHeight="18.75"/>
  <cols>
    <col min="1" max="1" width="16" customWidth="1"/>
    <col min="2" max="2" width="43.5" style="59" customWidth="1"/>
    <col min="3" max="3" width="40.125" style="59" customWidth="1"/>
    <col min="4" max="4" width="14.5" customWidth="1"/>
    <col min="5" max="5" width="14.5" style="136" customWidth="1"/>
    <col min="6" max="6" width="9.875" style="136" hidden="1" customWidth="1"/>
    <col min="7" max="8" width="17.375" style="52" customWidth="1"/>
  </cols>
  <sheetData>
    <row r="1" spans="1:8" ht="24.75" customHeight="1">
      <c r="A1" s="125" t="s">
        <v>218</v>
      </c>
      <c r="C1" s="173" t="s">
        <v>242</v>
      </c>
      <c r="D1" s="173"/>
      <c r="E1" s="173"/>
      <c r="F1" s="173"/>
      <c r="G1" s="173"/>
      <c r="H1" s="173"/>
    </row>
    <row r="2" spans="1:8" ht="16.5" customHeight="1">
      <c r="A2" s="170" t="str">
        <f>申請書!L2</f>
        <v>高齢福祉サービス等</v>
      </c>
      <c r="B2" s="170"/>
      <c r="C2" s="139"/>
      <c r="D2" s="139"/>
      <c r="E2" s="139"/>
      <c r="F2" s="139"/>
      <c r="G2" s="139"/>
      <c r="H2" s="58" t="s">
        <v>102</v>
      </c>
    </row>
    <row r="3" spans="1:8" s="136" customFormat="1" ht="70.5" customHeight="1">
      <c r="A3" s="65" t="s">
        <v>105</v>
      </c>
      <c r="B3" s="85" t="s">
        <v>113</v>
      </c>
      <c r="C3" s="85" t="s">
        <v>231</v>
      </c>
      <c r="D3" s="38" t="s">
        <v>232</v>
      </c>
      <c r="E3" s="64" t="s">
        <v>233</v>
      </c>
      <c r="F3" s="49" t="s">
        <v>34</v>
      </c>
      <c r="G3" s="84" t="s">
        <v>246</v>
      </c>
      <c r="H3" s="84" t="s">
        <v>266</v>
      </c>
    </row>
    <row r="4" spans="1:8" ht="25.5" customHeight="1">
      <c r="A4" s="54">
        <v>3370209999</v>
      </c>
      <c r="B4" s="55" t="s">
        <v>226</v>
      </c>
      <c r="C4" s="56" t="s">
        <v>228</v>
      </c>
      <c r="D4" s="57">
        <v>60</v>
      </c>
      <c r="E4" s="63"/>
      <c r="F4" s="51" t="str">
        <f>IF(C4="","",VLOOKUP(C4,リスト2!$A$1:$C$43,2,FALSE))</f>
        <v>定員当たり</v>
      </c>
      <c r="G4" s="8">
        <f>IF(C4="","",VLOOKUP(C4,リスト2!$A$1:$C$55,3,FALSE))</f>
        <v>5000</v>
      </c>
      <c r="H4" s="37">
        <f t="shared" ref="H4:H18" si="0">IF(AND(D4="",E4=""),"",IF(F4="事業所ごと",G4,IF(F4="定員当たり",IF(D4*G4&gt;=200000,200000,D4*G4))))</f>
        <v>200000</v>
      </c>
    </row>
    <row r="5" spans="1:8" ht="25.5" customHeight="1">
      <c r="A5" s="54">
        <v>3370200000</v>
      </c>
      <c r="B5" s="55" t="s">
        <v>227</v>
      </c>
      <c r="C5" s="56" t="s">
        <v>247</v>
      </c>
      <c r="D5" s="57">
        <v>30</v>
      </c>
      <c r="E5" s="63"/>
      <c r="F5" s="51" t="str">
        <f>IF(C5="","",VLOOKUP(C5,リスト2!$A$1:$C$43,2,FALSE))</f>
        <v>定員当たり</v>
      </c>
      <c r="G5" s="8">
        <f>IF(C5="","",VLOOKUP(C5,リスト2!$A$1:$C$55,3,FALSE))</f>
        <v>5000</v>
      </c>
      <c r="H5" s="37">
        <f t="shared" ref="H5:H9" si="1">IF(AND(D5="",E5=""),"",IF(F5="事業所ごと",G5,IF(F5="定員当たり",IF(D5*G5&gt;=200000,200000,D5*G5))))</f>
        <v>150000</v>
      </c>
    </row>
    <row r="6" spans="1:8" ht="25.5" customHeight="1">
      <c r="A6" s="54">
        <v>3370208888</v>
      </c>
      <c r="B6" s="55" t="s">
        <v>229</v>
      </c>
      <c r="C6" s="56" t="s">
        <v>17</v>
      </c>
      <c r="D6" s="57">
        <v>20</v>
      </c>
      <c r="E6" s="63"/>
      <c r="F6" s="51" t="str">
        <f>IF(C6="","",VLOOKUP(C6,リスト2!$A$1:$C$43,2,FALSE))</f>
        <v>定員当たり</v>
      </c>
      <c r="G6" s="8">
        <f>IF(C6="","",VLOOKUP(C6,リスト2!$A$1:$C$55,3,FALSE))</f>
        <v>2500</v>
      </c>
      <c r="H6" s="37">
        <f t="shared" si="1"/>
        <v>50000</v>
      </c>
    </row>
    <row r="7" spans="1:8" ht="25.5" customHeight="1">
      <c r="A7" s="54">
        <v>3370205555</v>
      </c>
      <c r="B7" s="55" t="s">
        <v>230</v>
      </c>
      <c r="C7" s="56" t="s">
        <v>103</v>
      </c>
      <c r="D7" s="57"/>
      <c r="E7" s="63">
        <v>8</v>
      </c>
      <c r="F7" s="51" t="str">
        <f>IF(C7="","",VLOOKUP(C7,リスト2!$A$1:$C$43,2,FALSE))</f>
        <v>事業所ごと</v>
      </c>
      <c r="G7" s="8">
        <f>IF(C7="","",VLOOKUP(C7,リスト2!$A$1:$C$55,3,FALSE))</f>
        <v>7500</v>
      </c>
      <c r="H7" s="37">
        <f t="shared" si="1"/>
        <v>7500</v>
      </c>
    </row>
    <row r="8" spans="1:8" ht="25.5" customHeight="1">
      <c r="A8" s="54">
        <v>3370205557</v>
      </c>
      <c r="B8" s="55" t="s">
        <v>251</v>
      </c>
      <c r="C8" s="56" t="s">
        <v>250</v>
      </c>
      <c r="D8" s="57"/>
      <c r="E8" s="63">
        <v>6</v>
      </c>
      <c r="F8" s="51" t="str">
        <f>IF(C8="","",VLOOKUP(C8,リスト2!$A$1:$C$43,2,FALSE))</f>
        <v>事業所ごと</v>
      </c>
      <c r="G8" s="8">
        <f>IF(C8="","",VLOOKUP(C8,リスト2!$A$1:$C$55,3,FALSE))</f>
        <v>25000</v>
      </c>
      <c r="H8" s="37">
        <f t="shared" si="1"/>
        <v>25000</v>
      </c>
    </row>
    <row r="9" spans="1:8" ht="25.5" customHeight="1">
      <c r="A9" s="54"/>
      <c r="B9" s="55"/>
      <c r="C9" s="56" t="s">
        <v>268</v>
      </c>
      <c r="D9" s="57"/>
      <c r="E9" s="63">
        <v>1</v>
      </c>
      <c r="F9" s="51" t="str">
        <f>IF(C9="","",VLOOKUP(C9,リスト2!$A$1:$C$43,2,FALSE))</f>
        <v>事業所ごと</v>
      </c>
      <c r="G9" s="8">
        <f>IF(C9="","",VLOOKUP(C9,リスト2!$A$1:$C$55,3,FALSE))</f>
        <v>2500</v>
      </c>
      <c r="H9" s="37">
        <f t="shared" si="1"/>
        <v>2500</v>
      </c>
    </row>
    <row r="10" spans="1:8" ht="25.5" customHeight="1">
      <c r="A10" s="54"/>
      <c r="B10" s="55"/>
      <c r="C10" s="56"/>
      <c r="D10" s="57"/>
      <c r="E10" s="63"/>
      <c r="F10" s="51"/>
      <c r="G10" s="8"/>
      <c r="H10" s="37"/>
    </row>
    <row r="11" spans="1:8" ht="25.5" customHeight="1">
      <c r="A11" s="54"/>
      <c r="B11" s="55"/>
      <c r="C11" s="56"/>
      <c r="D11" s="57"/>
      <c r="E11" s="63"/>
      <c r="F11" s="51"/>
      <c r="G11" s="8"/>
      <c r="H11" s="37"/>
    </row>
    <row r="12" spans="1:8" ht="25.5" customHeight="1">
      <c r="A12" s="54"/>
      <c r="B12" s="55"/>
      <c r="C12" s="56"/>
      <c r="D12" s="57"/>
      <c r="E12" s="63"/>
      <c r="F12" s="51"/>
      <c r="G12" s="8"/>
      <c r="H12" s="37"/>
    </row>
    <row r="13" spans="1:8" ht="25.5" customHeight="1">
      <c r="A13" s="54"/>
      <c r="B13" s="55"/>
      <c r="C13" s="56"/>
      <c r="D13" s="57"/>
      <c r="E13" s="63"/>
      <c r="F13" s="51" t="str">
        <f>IF(C13="","",VLOOKUP(C13,リスト2!$A$1:$C$43,2,FALSE))</f>
        <v/>
      </c>
      <c r="G13" s="8" t="str">
        <f>IF(C13="","",VLOOKUP(C13,リスト2!$A$1:$C$55,3,FALSE))</f>
        <v/>
      </c>
      <c r="H13" s="37" t="str">
        <f t="shared" si="0"/>
        <v/>
      </c>
    </row>
    <row r="14" spans="1:8" ht="25.5" customHeight="1">
      <c r="A14" s="54"/>
      <c r="B14" s="55"/>
      <c r="C14" s="56"/>
      <c r="D14" s="57"/>
      <c r="E14" s="63"/>
      <c r="F14" s="51" t="str">
        <f>IF(C14="","",VLOOKUP(C14,リスト2!$A$1:$C$43,2,FALSE))</f>
        <v/>
      </c>
      <c r="G14" s="8" t="str">
        <f>IF(C14="","",VLOOKUP(C14,リスト2!$A$1:$C$55,3,FALSE))</f>
        <v/>
      </c>
      <c r="H14" s="37" t="str">
        <f t="shared" si="0"/>
        <v/>
      </c>
    </row>
    <row r="15" spans="1:8" ht="25.5" customHeight="1">
      <c r="A15" s="54"/>
      <c r="B15" s="55"/>
      <c r="C15" s="56"/>
      <c r="D15" s="57"/>
      <c r="E15" s="63"/>
      <c r="F15" s="51" t="str">
        <f>IF(C15="","",VLOOKUP(C15,リスト2!$A$1:$C$43,2,FALSE))</f>
        <v/>
      </c>
      <c r="G15" s="8" t="str">
        <f>IF(C15="","",VLOOKUP(C15,リスト2!$A$1:$C$55,3,FALSE))</f>
        <v/>
      </c>
      <c r="H15" s="37" t="str">
        <f t="shared" si="0"/>
        <v/>
      </c>
    </row>
    <row r="16" spans="1:8" ht="25.5" customHeight="1">
      <c r="A16" s="54"/>
      <c r="B16" s="55"/>
      <c r="C16" s="56"/>
      <c r="D16" s="57"/>
      <c r="E16" s="63"/>
      <c r="F16" s="51" t="str">
        <f>IF(C16="","",VLOOKUP(C16,リスト2!$A$1:$C$43,2,FALSE))</f>
        <v/>
      </c>
      <c r="G16" s="8" t="str">
        <f>IF(C16="","",VLOOKUP(C16,リスト2!$A$1:$C$55,3,FALSE))</f>
        <v/>
      </c>
      <c r="H16" s="37" t="str">
        <f t="shared" si="0"/>
        <v/>
      </c>
    </row>
    <row r="17" spans="1:8" ht="25.5" customHeight="1">
      <c r="A17" s="54"/>
      <c r="B17" s="55"/>
      <c r="C17" s="56"/>
      <c r="D17" s="57"/>
      <c r="E17" s="63"/>
      <c r="F17" s="51" t="str">
        <f>IF(C17="","",VLOOKUP(C17,リスト2!$A$1:$C$43,2,FALSE))</f>
        <v/>
      </c>
      <c r="G17" s="8" t="str">
        <f>IF(C17="","",VLOOKUP(C17,リスト2!$A$1:$C$55,3,FALSE))</f>
        <v/>
      </c>
      <c r="H17" s="37" t="str">
        <f t="shared" si="0"/>
        <v/>
      </c>
    </row>
    <row r="18" spans="1:8" ht="25.5" customHeight="1">
      <c r="A18" s="54"/>
      <c r="B18" s="55"/>
      <c r="C18" s="56"/>
      <c r="D18" s="57"/>
      <c r="E18" s="63"/>
      <c r="F18" s="51" t="str">
        <f>IF(C18="","",VLOOKUP(C18,リスト2!$A$1:$C$43,2,FALSE))</f>
        <v/>
      </c>
      <c r="G18" s="8" t="str">
        <f>IF(C18="","",VLOOKUP(C18,リスト2!$A$1:$C$55,3,FALSE))</f>
        <v/>
      </c>
      <c r="H18" s="37" t="str">
        <f t="shared" si="0"/>
        <v/>
      </c>
    </row>
    <row r="19" spans="1:8" ht="25.5" hidden="1" customHeight="1">
      <c r="A19" s="32"/>
      <c r="B19" s="33"/>
      <c r="C19" s="34"/>
      <c r="D19" s="35"/>
      <c r="E19" s="53"/>
      <c r="F19" s="48"/>
      <c r="G19" s="36"/>
      <c r="H19" s="36"/>
    </row>
    <row r="20" spans="1:8" ht="25.5" customHeight="1">
      <c r="A20" s="15"/>
      <c r="B20" s="9"/>
      <c r="C20" s="10"/>
      <c r="D20" s="5"/>
      <c r="E20" s="51" t="s">
        <v>36</v>
      </c>
      <c r="F20" s="51"/>
      <c r="G20" s="62" t="s">
        <v>104</v>
      </c>
      <c r="H20" s="8">
        <f>SUM(H4:H19)</f>
        <v>435000</v>
      </c>
    </row>
    <row r="21" spans="1:8" ht="6" customHeight="1">
      <c r="A21" s="15"/>
      <c r="B21" s="9"/>
      <c r="C21" s="10"/>
      <c r="D21" s="5"/>
      <c r="E21" s="47"/>
      <c r="F21" s="47"/>
      <c r="G21" s="11"/>
      <c r="H21" s="11"/>
    </row>
    <row r="22" spans="1:8" ht="20.25" customHeight="1">
      <c r="A22" s="39" t="s">
        <v>240</v>
      </c>
    </row>
    <row r="23" spans="1:8" ht="36" customHeight="1">
      <c r="A23" s="172" t="s">
        <v>275</v>
      </c>
      <c r="B23" s="172"/>
      <c r="C23" s="172"/>
      <c r="D23" s="172"/>
      <c r="E23" s="172"/>
      <c r="F23" s="172"/>
      <c r="G23" s="172"/>
      <c r="H23" s="172"/>
    </row>
    <row r="24" spans="1:8" ht="20.25" customHeight="1">
      <c r="A24" s="39" t="s">
        <v>234</v>
      </c>
    </row>
    <row r="25" spans="1:8" ht="20.25" customHeight="1">
      <c r="A25" s="39" t="s">
        <v>274</v>
      </c>
    </row>
    <row r="26" spans="1:8" ht="25.5" customHeight="1">
      <c r="A26" s="171" t="s">
        <v>106</v>
      </c>
      <c r="B26" s="171"/>
      <c r="C26" s="10"/>
      <c r="D26" s="5"/>
      <c r="E26" s="47"/>
      <c r="F26" s="47"/>
      <c r="G26" s="11"/>
      <c r="H26" s="11"/>
    </row>
    <row r="27" spans="1:8" ht="20.25" customHeight="1">
      <c r="A27" s="39" t="s">
        <v>222</v>
      </c>
    </row>
  </sheetData>
  <sheetProtection formatCells="0" formatColumns="0" formatRows="0" insertColumns="0" insertHyperlinks="0" deleteColumns="0" deleteRows="0" sort="0" autoFilter="0" pivotTables="0"/>
  <mergeCells count="4">
    <mergeCell ref="A2:B2"/>
    <mergeCell ref="A26:B26"/>
    <mergeCell ref="A23:H23"/>
    <mergeCell ref="C1:H1"/>
  </mergeCells>
  <phoneticPr fontId="1"/>
  <pageMargins left="0.70866141732283472" right="0.70866141732283472" top="0.74803149606299213" bottom="0" header="0.31496062992125984" footer="0.31496062992125984"/>
  <pageSetup paperSize="9" scale="73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リスト1!#REF!</xm:f>
          </x14:formula1>
          <xm:sqref>C26 C20:C22</xm:sqref>
        </x14:dataValidation>
        <x14:dataValidation type="list" allowBlank="1" showInputMessage="1" showErrorMessage="1">
          <x14:formula1>
            <xm:f>リスト2!$A$2:$A$43</xm:f>
          </x14:formula1>
          <xm:sqref>C4:C19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7"/>
  <sheetViews>
    <sheetView tabSelected="1" zoomScale="85" zoomScaleNormal="85" zoomScaleSheetLayoutView="100" workbookViewId="0">
      <pane ySplit="3" topLeftCell="A4" activePane="bottomLeft" state="frozen"/>
      <selection activeCell="A23" sqref="A23:H23"/>
      <selection pane="bottomLeft" activeCell="H4" sqref="H4"/>
    </sheetView>
  </sheetViews>
  <sheetFormatPr defaultRowHeight="18.75"/>
  <cols>
    <col min="1" max="1" width="16" customWidth="1"/>
    <col min="2" max="2" width="43.5" style="59" customWidth="1"/>
    <col min="3" max="3" width="40.125" style="59" customWidth="1"/>
    <col min="4" max="4" width="14.5" customWidth="1"/>
    <col min="5" max="5" width="14.5" style="138" customWidth="1"/>
    <col min="6" max="6" width="9.875" style="138" hidden="1" customWidth="1"/>
    <col min="7" max="8" width="17.375" style="52" customWidth="1"/>
  </cols>
  <sheetData>
    <row r="1" spans="1:8" ht="24.75" customHeight="1">
      <c r="A1" s="125" t="s">
        <v>218</v>
      </c>
      <c r="C1" s="173"/>
      <c r="D1" s="173"/>
      <c r="E1" s="173"/>
      <c r="F1" s="173"/>
      <c r="G1" s="173"/>
      <c r="H1" s="173"/>
    </row>
    <row r="2" spans="1:8" ht="16.5" customHeight="1">
      <c r="A2" s="170" t="str">
        <f>申請書!L2</f>
        <v>高齢福祉サービス等</v>
      </c>
      <c r="B2" s="170"/>
      <c r="C2" s="139"/>
      <c r="D2" s="139"/>
      <c r="E2" s="139"/>
      <c r="F2" s="139"/>
      <c r="G2" s="139"/>
      <c r="H2" s="58" t="s">
        <v>102</v>
      </c>
    </row>
    <row r="3" spans="1:8" s="138" customFormat="1" ht="70.5" customHeight="1">
      <c r="A3" s="65" t="s">
        <v>105</v>
      </c>
      <c r="B3" s="85" t="s">
        <v>113</v>
      </c>
      <c r="C3" s="85" t="s">
        <v>231</v>
      </c>
      <c r="D3" s="38" t="s">
        <v>232</v>
      </c>
      <c r="E3" s="64" t="s">
        <v>233</v>
      </c>
      <c r="F3" s="49" t="s">
        <v>34</v>
      </c>
      <c r="G3" s="84" t="s">
        <v>246</v>
      </c>
      <c r="H3" s="84" t="s">
        <v>266</v>
      </c>
    </row>
    <row r="4" spans="1:8" ht="25.5" customHeight="1">
      <c r="A4" s="54"/>
      <c r="B4" s="55"/>
      <c r="C4" s="56"/>
      <c r="D4" s="57"/>
      <c r="E4" s="63"/>
      <c r="F4" s="51" t="str">
        <f>IF(C4="","",VLOOKUP(C4,リスト2!$A$1:$C$43,2,FALSE))</f>
        <v/>
      </c>
      <c r="G4" s="8" t="str">
        <f>IF(C4="","",VLOOKUP(C4,リスト2!$A$1:$C$55,3,FALSE))</f>
        <v/>
      </c>
      <c r="H4" s="37" t="str">
        <f t="shared" ref="H4" si="0">IF(AND(D4="",E4=""),"",IF(F4="事業所ごと",G4,IF(F4="定員当たり",IF(D4*G4&gt;=200000,200000,D4*G4))))</f>
        <v/>
      </c>
    </row>
    <row r="5" spans="1:8" ht="25.5" customHeight="1">
      <c r="A5" s="54"/>
      <c r="B5" s="55"/>
      <c r="C5" s="56"/>
      <c r="D5" s="57"/>
      <c r="E5" s="63"/>
      <c r="F5" s="51" t="str">
        <f>IF(C5="","",VLOOKUP(C5,リスト2!$A$1:$C$43,2,FALSE))</f>
        <v/>
      </c>
      <c r="G5" s="8" t="str">
        <f>IF(C5="","",VLOOKUP(C5,リスト2!$A$1:$C$55,3,FALSE))</f>
        <v/>
      </c>
      <c r="H5" s="37" t="str">
        <f t="shared" ref="H5:H18" si="1">IF(AND(D5="",E5=""),"",IF(F5="事業所ごと",G5,IF(F5="定員当たり",IF(D5*G5&gt;=200000,200000,D5*G5))))</f>
        <v/>
      </c>
    </row>
    <row r="6" spans="1:8" ht="25.5" customHeight="1">
      <c r="A6" s="54"/>
      <c r="B6" s="55"/>
      <c r="C6" s="56"/>
      <c r="D6" s="57"/>
      <c r="E6" s="63"/>
      <c r="F6" s="51" t="str">
        <f>IF(C6="","",VLOOKUP(C6,リスト2!$A$1:$C$43,2,FALSE))</f>
        <v/>
      </c>
      <c r="G6" s="8" t="str">
        <f>IF(C6="","",VLOOKUP(C6,リスト2!$A$1:$C$55,3,FALSE))</f>
        <v/>
      </c>
      <c r="H6" s="37" t="str">
        <f t="shared" si="1"/>
        <v/>
      </c>
    </row>
    <row r="7" spans="1:8" ht="25.5" customHeight="1">
      <c r="A7" s="54"/>
      <c r="B7" s="55"/>
      <c r="C7" s="56"/>
      <c r="D7" s="57"/>
      <c r="E7" s="63"/>
      <c r="F7" s="51" t="str">
        <f>IF(C7="","",VLOOKUP(C7,リスト2!$A$1:$C$43,2,FALSE))</f>
        <v/>
      </c>
      <c r="G7" s="8" t="str">
        <f>IF(C7="","",VLOOKUP(C7,リスト2!$A$1:$C$55,3,FALSE))</f>
        <v/>
      </c>
      <c r="H7" s="37" t="str">
        <f t="shared" si="1"/>
        <v/>
      </c>
    </row>
    <row r="8" spans="1:8" ht="25.5" customHeight="1">
      <c r="A8" s="54"/>
      <c r="B8" s="55"/>
      <c r="C8" s="56"/>
      <c r="D8" s="57"/>
      <c r="E8" s="63"/>
      <c r="F8" s="51" t="str">
        <f>IF(C8="","",VLOOKUP(C8,リスト2!$A$1:$C$43,2,FALSE))</f>
        <v/>
      </c>
      <c r="G8" s="8" t="str">
        <f>IF(C8="","",VLOOKUP(C8,リスト2!$A$1:$C$55,3,FALSE))</f>
        <v/>
      </c>
      <c r="H8" s="37" t="str">
        <f t="shared" si="1"/>
        <v/>
      </c>
    </row>
    <row r="9" spans="1:8" ht="25.5" customHeight="1">
      <c r="A9" s="54"/>
      <c r="B9" s="55"/>
      <c r="C9" s="56"/>
      <c r="D9" s="57"/>
      <c r="E9" s="63"/>
      <c r="F9" s="51" t="str">
        <f>IF(C9="","",VLOOKUP(C9,リスト2!$A$1:$C$43,2,FALSE))</f>
        <v/>
      </c>
      <c r="G9" s="8" t="str">
        <f>IF(C9="","",VLOOKUP(C9,リスト2!$A$1:$C$55,3,FALSE))</f>
        <v/>
      </c>
      <c r="H9" s="37" t="str">
        <f t="shared" si="1"/>
        <v/>
      </c>
    </row>
    <row r="10" spans="1:8" ht="25.5" customHeight="1">
      <c r="A10" s="54"/>
      <c r="B10" s="55"/>
      <c r="C10" s="56"/>
      <c r="D10" s="57"/>
      <c r="E10" s="63"/>
      <c r="F10" s="51" t="str">
        <f>IF(C10="","",VLOOKUP(C10,リスト2!$A$1:$C$43,2,FALSE))</f>
        <v/>
      </c>
      <c r="G10" s="8" t="str">
        <f>IF(C10="","",VLOOKUP(C10,リスト2!$A$1:$C$55,3,FALSE))</f>
        <v/>
      </c>
      <c r="H10" s="37" t="str">
        <f t="shared" si="1"/>
        <v/>
      </c>
    </row>
    <row r="11" spans="1:8" ht="25.5" customHeight="1">
      <c r="A11" s="54"/>
      <c r="B11" s="55"/>
      <c r="C11" s="56"/>
      <c r="D11" s="57"/>
      <c r="E11" s="63"/>
      <c r="F11" s="51" t="str">
        <f>IF(C11="","",VLOOKUP(C11,リスト2!$A$1:$C$43,2,FALSE))</f>
        <v/>
      </c>
      <c r="G11" s="8" t="str">
        <f>IF(C11="","",VLOOKUP(C11,リスト2!$A$1:$C$55,3,FALSE))</f>
        <v/>
      </c>
      <c r="H11" s="37" t="str">
        <f t="shared" si="1"/>
        <v/>
      </c>
    </row>
    <row r="12" spans="1:8" ht="25.5" customHeight="1">
      <c r="A12" s="54"/>
      <c r="B12" s="55"/>
      <c r="C12" s="56"/>
      <c r="D12" s="57"/>
      <c r="E12" s="63"/>
      <c r="F12" s="51" t="str">
        <f>IF(C12="","",VLOOKUP(C12,リスト2!$A$1:$C$43,2,FALSE))</f>
        <v/>
      </c>
      <c r="G12" s="8" t="str">
        <f>IF(C12="","",VLOOKUP(C12,リスト2!$A$1:$C$55,3,FALSE))</f>
        <v/>
      </c>
      <c r="H12" s="37" t="str">
        <f t="shared" si="1"/>
        <v/>
      </c>
    </row>
    <row r="13" spans="1:8" ht="25.5" customHeight="1">
      <c r="A13" s="54"/>
      <c r="B13" s="55"/>
      <c r="C13" s="56"/>
      <c r="D13" s="57"/>
      <c r="E13" s="63"/>
      <c r="F13" s="51" t="str">
        <f>IF(C13="","",VLOOKUP(C13,リスト2!$A$1:$C$43,2,FALSE))</f>
        <v/>
      </c>
      <c r="G13" s="8" t="str">
        <f>IF(C13="","",VLOOKUP(C13,リスト2!$A$1:$C$55,3,FALSE))</f>
        <v/>
      </c>
      <c r="H13" s="37" t="str">
        <f t="shared" si="1"/>
        <v/>
      </c>
    </row>
    <row r="14" spans="1:8" ht="25.5" customHeight="1">
      <c r="A14" s="54"/>
      <c r="B14" s="55"/>
      <c r="C14" s="56"/>
      <c r="D14" s="57"/>
      <c r="E14" s="63"/>
      <c r="F14" s="51" t="str">
        <f>IF(C14="","",VLOOKUP(C14,リスト2!$A$1:$C$43,2,FALSE))</f>
        <v/>
      </c>
      <c r="G14" s="8" t="str">
        <f>IF(C14="","",VLOOKUP(C14,リスト2!$A$1:$C$55,3,FALSE))</f>
        <v/>
      </c>
      <c r="H14" s="37" t="str">
        <f t="shared" si="1"/>
        <v/>
      </c>
    </row>
    <row r="15" spans="1:8" ht="25.5" customHeight="1">
      <c r="A15" s="54"/>
      <c r="B15" s="55"/>
      <c r="C15" s="56"/>
      <c r="D15" s="57"/>
      <c r="E15" s="63"/>
      <c r="F15" s="51" t="str">
        <f>IF(C15="","",VLOOKUP(C15,リスト2!$A$1:$C$43,2,FALSE))</f>
        <v/>
      </c>
      <c r="G15" s="8" t="str">
        <f>IF(C15="","",VLOOKUP(C15,リスト2!$A$1:$C$55,3,FALSE))</f>
        <v/>
      </c>
      <c r="H15" s="37" t="str">
        <f t="shared" si="1"/>
        <v/>
      </c>
    </row>
    <row r="16" spans="1:8" ht="25.5" customHeight="1">
      <c r="A16" s="54"/>
      <c r="B16" s="55"/>
      <c r="C16" s="56"/>
      <c r="D16" s="57"/>
      <c r="E16" s="63"/>
      <c r="F16" s="51" t="str">
        <f>IF(C16="","",VLOOKUP(C16,リスト2!$A$1:$C$43,2,FALSE))</f>
        <v/>
      </c>
      <c r="G16" s="8" t="str">
        <f>IF(C16="","",VLOOKUP(C16,リスト2!$A$1:$C$55,3,FALSE))</f>
        <v/>
      </c>
      <c r="H16" s="37" t="str">
        <f t="shared" si="1"/>
        <v/>
      </c>
    </row>
    <row r="17" spans="1:8" ht="25.5" customHeight="1">
      <c r="A17" s="54"/>
      <c r="B17" s="55"/>
      <c r="C17" s="56"/>
      <c r="D17" s="57"/>
      <c r="E17" s="63"/>
      <c r="F17" s="51" t="str">
        <f>IF(C17="","",VLOOKUP(C17,リスト2!$A$1:$C$43,2,FALSE))</f>
        <v/>
      </c>
      <c r="G17" s="8" t="str">
        <f>IF(C17="","",VLOOKUP(C17,リスト2!$A$1:$C$55,3,FALSE))</f>
        <v/>
      </c>
      <c r="H17" s="37" t="str">
        <f t="shared" si="1"/>
        <v/>
      </c>
    </row>
    <row r="18" spans="1:8" ht="25.5" customHeight="1">
      <c r="A18" s="54"/>
      <c r="B18" s="55"/>
      <c r="C18" s="56"/>
      <c r="D18" s="57"/>
      <c r="E18" s="63"/>
      <c r="F18" s="51" t="str">
        <f>IF(C18="","",VLOOKUP(C18,リスト2!$A$1:$C$43,2,FALSE))</f>
        <v/>
      </c>
      <c r="G18" s="8" t="str">
        <f>IF(C18="","",VLOOKUP(C18,リスト2!$A$1:$C$55,3,FALSE))</f>
        <v/>
      </c>
      <c r="H18" s="37" t="str">
        <f t="shared" si="1"/>
        <v/>
      </c>
    </row>
    <row r="19" spans="1:8" ht="25.5" hidden="1" customHeight="1">
      <c r="A19" s="32"/>
      <c r="B19" s="33"/>
      <c r="C19" s="34"/>
      <c r="D19" s="35"/>
      <c r="E19" s="53"/>
      <c r="F19" s="48"/>
      <c r="G19" s="36"/>
      <c r="H19" s="36"/>
    </row>
    <row r="20" spans="1:8" ht="25.5" customHeight="1">
      <c r="A20" s="15"/>
      <c r="B20" s="9"/>
      <c r="C20" s="10"/>
      <c r="D20" s="5"/>
      <c r="E20" s="51" t="s">
        <v>36</v>
      </c>
      <c r="F20" s="51"/>
      <c r="G20" s="62" t="s">
        <v>104</v>
      </c>
      <c r="H20" s="8">
        <f>SUM(H4:H19)</f>
        <v>0</v>
      </c>
    </row>
    <row r="21" spans="1:8" ht="6" customHeight="1">
      <c r="A21" s="15"/>
      <c r="B21" s="9"/>
      <c r="C21" s="10"/>
      <c r="D21" s="5"/>
      <c r="E21" s="47"/>
      <c r="F21" s="47"/>
      <c r="G21" s="11"/>
      <c r="H21" s="11"/>
    </row>
    <row r="22" spans="1:8" ht="20.25" customHeight="1">
      <c r="A22" s="39" t="s">
        <v>240</v>
      </c>
    </row>
    <row r="23" spans="1:8" ht="39.75" customHeight="1">
      <c r="A23" s="172" t="s">
        <v>275</v>
      </c>
      <c r="B23" s="172"/>
      <c r="C23" s="172"/>
      <c r="D23" s="172"/>
      <c r="E23" s="172"/>
      <c r="F23" s="172"/>
      <c r="G23" s="172"/>
      <c r="H23" s="172"/>
    </row>
    <row r="24" spans="1:8" ht="20.25" customHeight="1">
      <c r="A24" s="39" t="s">
        <v>234</v>
      </c>
    </row>
    <row r="25" spans="1:8" ht="20.25" customHeight="1">
      <c r="A25" s="39" t="s">
        <v>274</v>
      </c>
    </row>
    <row r="26" spans="1:8" ht="25.5" customHeight="1">
      <c r="A26" s="171" t="s">
        <v>106</v>
      </c>
      <c r="B26" s="171"/>
      <c r="C26" s="10"/>
      <c r="D26" s="5"/>
      <c r="E26" s="47"/>
      <c r="F26" s="47"/>
      <c r="G26" s="11"/>
      <c r="H26" s="11"/>
    </row>
    <row r="27" spans="1:8" ht="20.25" customHeight="1">
      <c r="A27" s="39" t="s">
        <v>222</v>
      </c>
    </row>
  </sheetData>
  <sheetProtection formatCells="0" formatColumns="0" formatRows="0" insertColumns="0" insertHyperlinks="0" deleteColumns="0" deleteRows="0" sort="0" autoFilter="0" pivotTables="0"/>
  <mergeCells count="4">
    <mergeCell ref="C1:H1"/>
    <mergeCell ref="A2:B2"/>
    <mergeCell ref="A23:H23"/>
    <mergeCell ref="A26:B26"/>
  </mergeCells>
  <phoneticPr fontId="1"/>
  <pageMargins left="0.70866141732283472" right="0.70866141732283472" top="0.74803149606299213" bottom="0" header="0.31496062992125984" footer="0.31496062992125984"/>
  <pageSetup paperSize="9" scale="73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リスト1!#REF!</xm:f>
          </x14:formula1>
          <xm:sqref>C26 C20:C22</xm:sqref>
        </x14:dataValidation>
        <x14:dataValidation type="list" allowBlank="1" showInputMessage="1" showErrorMessage="1">
          <x14:formula1>
            <xm:f>リスト2!$A$2:$A$43</xm:f>
          </x14:formula1>
          <xm:sqref>C4:C19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FF00"/>
  </sheetPr>
  <dimension ref="A1:P27"/>
  <sheetViews>
    <sheetView topLeftCell="A10" zoomScaleNormal="100" workbookViewId="0">
      <selection activeCell="O16" sqref="O16"/>
    </sheetView>
  </sheetViews>
  <sheetFormatPr defaultRowHeight="18.75"/>
  <cols>
    <col min="1" max="5" width="5" customWidth="1"/>
    <col min="6" max="6" width="1.75" customWidth="1"/>
    <col min="7" max="16" width="5" customWidth="1"/>
  </cols>
  <sheetData>
    <row r="1" spans="1:16" ht="7.5" customHeight="1" thickBot="1"/>
    <row r="2" spans="1:16" ht="20.25" customHeight="1" thickBot="1">
      <c r="K2" s="12" t="s">
        <v>29</v>
      </c>
      <c r="L2" s="179" t="str">
        <f>申請書!L2</f>
        <v>高齢福祉サービス等</v>
      </c>
      <c r="M2" s="180"/>
      <c r="N2" s="180"/>
      <c r="O2" s="180"/>
      <c r="P2" s="181"/>
    </row>
    <row r="3" spans="1:16" ht="20.25" customHeight="1" thickBot="1">
      <c r="K3" s="16" t="s">
        <v>70</v>
      </c>
      <c r="L3" s="155" t="str">
        <f>申請書!L3</f>
        <v>介護保険課</v>
      </c>
      <c r="M3" s="156"/>
      <c r="N3" s="156"/>
      <c r="O3" s="156"/>
      <c r="P3" s="157"/>
    </row>
    <row r="4" spans="1:16" ht="11.25" customHeight="1">
      <c r="K4" s="16"/>
      <c r="L4" s="27"/>
      <c r="M4" s="27"/>
      <c r="N4" s="27"/>
      <c r="O4" s="27"/>
      <c r="P4" s="27"/>
    </row>
    <row r="5" spans="1:16" ht="20.25" customHeight="1">
      <c r="K5" s="146" t="s">
        <v>252</v>
      </c>
      <c r="L5" s="146"/>
      <c r="M5" s="2"/>
      <c r="N5" s="21" t="s">
        <v>1</v>
      </c>
      <c r="O5" s="2"/>
      <c r="P5" t="s">
        <v>0</v>
      </c>
    </row>
    <row r="6" spans="1:16" ht="12.75" customHeight="1">
      <c r="K6" s="19"/>
      <c r="L6" s="19"/>
      <c r="M6" s="2"/>
      <c r="N6" s="19"/>
      <c r="O6" s="19"/>
      <c r="P6" s="19"/>
    </row>
    <row r="7" spans="1:16" ht="32.25" customHeight="1">
      <c r="A7" s="183" t="s">
        <v>89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1:16" ht="13.5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0.25" customHeight="1">
      <c r="A9" t="s">
        <v>107</v>
      </c>
    </row>
    <row r="10" spans="1:16" ht="8.25" customHeight="1"/>
    <row r="11" spans="1:16" ht="14.25" customHeight="1"/>
    <row r="12" spans="1:16" ht="27.75" customHeight="1">
      <c r="B12" s="146"/>
      <c r="C12" s="146"/>
      <c r="E12" s="86" t="s">
        <v>216</v>
      </c>
      <c r="F12" s="30"/>
      <c r="G12" s="182">
        <f>申請書!G9</f>
        <v>0</v>
      </c>
      <c r="H12" s="182"/>
      <c r="I12" s="182"/>
      <c r="J12" s="182"/>
      <c r="K12" s="182"/>
      <c r="L12" s="182"/>
      <c r="M12" s="182"/>
      <c r="N12" s="182"/>
      <c r="O12" s="182"/>
      <c r="P12" s="182"/>
    </row>
    <row r="13" spans="1:16" ht="32.25" customHeight="1">
      <c r="E13" s="86" t="s">
        <v>2</v>
      </c>
      <c r="F13" s="30"/>
      <c r="G13" s="182">
        <f>申請書!G10</f>
        <v>0</v>
      </c>
      <c r="H13" s="182"/>
      <c r="I13" s="182"/>
      <c r="J13" s="182"/>
      <c r="K13" s="182"/>
      <c r="L13" s="182"/>
      <c r="M13" s="182"/>
      <c r="N13" s="182"/>
      <c r="O13" s="182"/>
      <c r="P13" s="182"/>
    </row>
    <row r="14" spans="1:16" ht="33" customHeight="1">
      <c r="E14" s="86" t="s">
        <v>217</v>
      </c>
      <c r="F14" s="30"/>
      <c r="G14" s="182">
        <f>申請書!G11</f>
        <v>0</v>
      </c>
      <c r="H14" s="182"/>
      <c r="I14" s="182"/>
      <c r="J14" s="182"/>
      <c r="K14" s="182"/>
      <c r="L14" s="182"/>
      <c r="M14" s="182"/>
      <c r="N14" s="182"/>
      <c r="O14" s="182"/>
      <c r="P14" s="182"/>
    </row>
    <row r="15" spans="1:16" ht="21" customHeight="1">
      <c r="E15" s="18"/>
      <c r="F15" s="30"/>
      <c r="G15" s="24"/>
      <c r="H15" s="24"/>
      <c r="I15" s="24"/>
      <c r="J15" s="24"/>
      <c r="K15" s="24"/>
      <c r="L15" s="24"/>
      <c r="M15" s="178" t="s">
        <v>220</v>
      </c>
      <c r="N15" s="178"/>
      <c r="O15" s="178" t="s">
        <v>277</v>
      </c>
      <c r="P15" s="178"/>
    </row>
    <row r="16" spans="1:16" ht="27.75" customHeight="1">
      <c r="C16" t="s">
        <v>86</v>
      </c>
      <c r="E16" s="18"/>
      <c r="F16" s="30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20.25" customHeight="1" thickBot="1">
      <c r="I17" s="18"/>
      <c r="J17" s="2"/>
      <c r="K17" s="2"/>
      <c r="L17" s="2"/>
      <c r="M17" s="2"/>
      <c r="N17" s="2"/>
      <c r="O17" s="2"/>
      <c r="P17" s="2"/>
    </row>
    <row r="18" spans="1:16" ht="27.75" customHeight="1" thickBot="1">
      <c r="B18" s="129"/>
      <c r="C18" s="129"/>
      <c r="D18" s="129"/>
      <c r="E18" s="176" t="s">
        <v>223</v>
      </c>
      <c r="F18" s="176"/>
      <c r="G18" s="177"/>
      <c r="H18" s="174">
        <f>一覧表!H20</f>
        <v>0</v>
      </c>
      <c r="I18" s="175"/>
      <c r="J18" s="175"/>
      <c r="K18" s="175"/>
      <c r="L18" s="128" t="s">
        <v>5</v>
      </c>
      <c r="N18" s="3"/>
      <c r="O18" s="3"/>
      <c r="P18" s="3"/>
    </row>
    <row r="19" spans="1:16" s="67" customFormat="1" ht="25.5" customHeight="1">
      <c r="D19" s="147"/>
      <c r="E19" s="147"/>
      <c r="F19" s="185"/>
      <c r="G19" s="185"/>
      <c r="H19" s="185"/>
      <c r="I19" s="185"/>
      <c r="J19" s="185"/>
      <c r="K19" s="184"/>
      <c r="L19" s="184"/>
      <c r="M19" s="68"/>
      <c r="N19" s="68"/>
    </row>
    <row r="20" spans="1:16" s="67" customFormat="1" ht="25.5" customHeight="1">
      <c r="D20" s="147"/>
      <c r="E20" s="147"/>
      <c r="F20" s="185"/>
      <c r="G20" s="185"/>
      <c r="H20" s="185"/>
      <c r="I20" s="185"/>
      <c r="J20" s="185"/>
      <c r="K20" s="184"/>
      <c r="L20" s="184"/>
      <c r="M20" s="68"/>
      <c r="N20" s="68"/>
    </row>
    <row r="21" spans="1:16" ht="7.5" customHeight="1">
      <c r="B21" s="81"/>
      <c r="C21" s="81"/>
      <c r="D21" s="81"/>
      <c r="E21" s="82"/>
      <c r="F21" s="82"/>
      <c r="G21" s="82"/>
      <c r="H21" s="82"/>
      <c r="I21" s="82"/>
      <c r="J21" s="83"/>
      <c r="L21" s="26"/>
      <c r="N21" s="3"/>
      <c r="O21" s="3"/>
      <c r="P21" s="3"/>
    </row>
    <row r="22" spans="1:16" ht="13.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126" t="s">
        <v>219</v>
      </c>
    </row>
    <row r="24" spans="1:16" ht="8.25" customHeight="1"/>
    <row r="25" spans="1:16">
      <c r="A25" s="127" t="s">
        <v>94</v>
      </c>
    </row>
    <row r="26" spans="1:16">
      <c r="A26" s="127" t="s">
        <v>270</v>
      </c>
    </row>
    <row r="27" spans="1:16">
      <c r="A27" s="127" t="s">
        <v>225</v>
      </c>
    </row>
  </sheetData>
  <mergeCells count="17">
    <mergeCell ref="D19:E20"/>
    <mergeCell ref="K19:L19"/>
    <mergeCell ref="K20:L20"/>
    <mergeCell ref="F19:J19"/>
    <mergeCell ref="F20:J20"/>
    <mergeCell ref="H18:K18"/>
    <mergeCell ref="E18:G18"/>
    <mergeCell ref="M15:N15"/>
    <mergeCell ref="O15:P15"/>
    <mergeCell ref="L2:P2"/>
    <mergeCell ref="L3:P3"/>
    <mergeCell ref="G13:P13"/>
    <mergeCell ref="G14:P14"/>
    <mergeCell ref="K5:L5"/>
    <mergeCell ref="A7:P7"/>
    <mergeCell ref="B12:C12"/>
    <mergeCell ref="G12:P1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31"/>
  <sheetViews>
    <sheetView zoomScale="93" zoomScaleNormal="93" workbookViewId="0">
      <pane ySplit="6" topLeftCell="A16" activePane="bottomLeft" state="frozen"/>
      <selection pane="bottomLeft" activeCell="AG28" sqref="AG28:AG31"/>
    </sheetView>
  </sheetViews>
  <sheetFormatPr defaultRowHeight="12"/>
  <cols>
    <col min="1" max="1" width="2.75" style="87" customWidth="1"/>
    <col min="2" max="2" width="26.375" style="87" customWidth="1"/>
    <col min="3" max="3" width="9" style="87"/>
    <col min="4" max="4" width="4.875" style="87" customWidth="1"/>
    <col min="5" max="5" width="11.25" style="87" customWidth="1"/>
    <col min="6" max="33" width="3.125" style="105" customWidth="1"/>
    <col min="34" max="34" width="6.75" style="87" customWidth="1"/>
    <col min="35" max="35" width="6.125" style="87" customWidth="1"/>
    <col min="36" max="36" width="10.625" style="106" hidden="1" customWidth="1"/>
    <col min="37" max="16384" width="9" style="87"/>
  </cols>
  <sheetData>
    <row r="1" spans="1:44" ht="21.75" customHeight="1" thickTop="1">
      <c r="B1" s="124" t="s">
        <v>221</v>
      </c>
      <c r="C1" s="186" t="s">
        <v>114</v>
      </c>
      <c r="D1" s="186"/>
      <c r="E1" s="186"/>
      <c r="F1" s="186"/>
      <c r="G1" s="186"/>
      <c r="H1" s="186"/>
      <c r="I1" s="186"/>
      <c r="J1" s="186"/>
      <c r="K1" s="187" t="s">
        <v>115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205" t="s">
        <v>236</v>
      </c>
      <c r="X1" s="206"/>
      <c r="Y1" s="206"/>
      <c r="Z1" s="206"/>
      <c r="AA1" s="206"/>
      <c r="AB1" s="206"/>
      <c r="AC1" s="206"/>
      <c r="AD1" s="206"/>
      <c r="AE1" s="206"/>
      <c r="AF1" s="207">
        <v>40</v>
      </c>
      <c r="AG1" s="208"/>
      <c r="AH1" s="209"/>
      <c r="AI1" s="214" t="s">
        <v>116</v>
      </c>
      <c r="AJ1" s="120" t="str">
        <f>TEXT(AJ2,"dd")</f>
        <v>28</v>
      </c>
      <c r="AO1" s="203"/>
      <c r="AP1" s="203"/>
      <c r="AQ1" s="203"/>
      <c r="AR1" s="204"/>
    </row>
    <row r="2" spans="1:44" s="88" customFormat="1" ht="21.75" customHeight="1" thickBot="1">
      <c r="B2" s="124" t="s">
        <v>255</v>
      </c>
      <c r="C2" s="188"/>
      <c r="D2" s="188"/>
      <c r="E2" s="188"/>
      <c r="F2" s="188"/>
      <c r="G2" s="188"/>
      <c r="H2" s="188"/>
      <c r="I2" s="188"/>
      <c r="J2" s="188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205"/>
      <c r="X2" s="206"/>
      <c r="Y2" s="206"/>
      <c r="Z2" s="206"/>
      <c r="AA2" s="206"/>
      <c r="AB2" s="206"/>
      <c r="AC2" s="206"/>
      <c r="AD2" s="206"/>
      <c r="AE2" s="206"/>
      <c r="AF2" s="210"/>
      <c r="AG2" s="211"/>
      <c r="AH2" s="212"/>
      <c r="AI2" s="215"/>
      <c r="AJ2" s="121">
        <f>EOMONTH(F4,0)</f>
        <v>45716</v>
      </c>
      <c r="AO2" s="203"/>
      <c r="AP2" s="203"/>
      <c r="AQ2" s="203"/>
      <c r="AR2" s="204"/>
    </row>
    <row r="3" spans="1:44" s="88" customFormat="1" ht="5.25" customHeight="1" thickTop="1">
      <c r="A3" s="90"/>
      <c r="B3" s="91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  <c r="U3" s="94"/>
      <c r="V3" s="94"/>
      <c r="W3" s="94"/>
      <c r="X3" s="94"/>
      <c r="Y3" s="95"/>
      <c r="Z3" s="94"/>
      <c r="AA3" s="94"/>
      <c r="AB3" s="94"/>
      <c r="AC3" s="94"/>
      <c r="AD3" s="94"/>
      <c r="AE3" s="94"/>
      <c r="AF3" s="94"/>
      <c r="AG3" s="94"/>
      <c r="AH3" s="92"/>
      <c r="AJ3" s="89"/>
    </row>
    <row r="4" spans="1:44" ht="15.75" customHeight="1">
      <c r="A4" s="197" t="s">
        <v>117</v>
      </c>
      <c r="B4" s="199" t="s">
        <v>118</v>
      </c>
      <c r="C4" s="199" t="s">
        <v>119</v>
      </c>
      <c r="D4" s="201" t="s">
        <v>120</v>
      </c>
      <c r="E4" s="199" t="s">
        <v>121</v>
      </c>
      <c r="F4" s="117">
        <v>45689</v>
      </c>
      <c r="G4" s="117">
        <f>F4+1</f>
        <v>45690</v>
      </c>
      <c r="H4" s="117">
        <f t="shared" ref="H4:AG4" si="0">G4+1</f>
        <v>45691</v>
      </c>
      <c r="I4" s="117">
        <f t="shared" si="0"/>
        <v>45692</v>
      </c>
      <c r="J4" s="117">
        <f t="shared" si="0"/>
        <v>45693</v>
      </c>
      <c r="K4" s="117">
        <f t="shared" si="0"/>
        <v>45694</v>
      </c>
      <c r="L4" s="117">
        <f t="shared" si="0"/>
        <v>45695</v>
      </c>
      <c r="M4" s="117">
        <f t="shared" si="0"/>
        <v>45696</v>
      </c>
      <c r="N4" s="117">
        <f t="shared" si="0"/>
        <v>45697</v>
      </c>
      <c r="O4" s="117">
        <f t="shared" si="0"/>
        <v>45698</v>
      </c>
      <c r="P4" s="117">
        <f t="shared" si="0"/>
        <v>45699</v>
      </c>
      <c r="Q4" s="117">
        <f t="shared" si="0"/>
        <v>45700</v>
      </c>
      <c r="R4" s="117">
        <f t="shared" si="0"/>
        <v>45701</v>
      </c>
      <c r="S4" s="117">
        <f t="shared" si="0"/>
        <v>45702</v>
      </c>
      <c r="T4" s="117">
        <f t="shared" si="0"/>
        <v>45703</v>
      </c>
      <c r="U4" s="117">
        <f t="shared" si="0"/>
        <v>45704</v>
      </c>
      <c r="V4" s="117">
        <f t="shared" si="0"/>
        <v>45705</v>
      </c>
      <c r="W4" s="117">
        <f t="shared" si="0"/>
        <v>45706</v>
      </c>
      <c r="X4" s="117">
        <f t="shared" si="0"/>
        <v>45707</v>
      </c>
      <c r="Y4" s="117">
        <f t="shared" si="0"/>
        <v>45708</v>
      </c>
      <c r="Z4" s="117">
        <f t="shared" si="0"/>
        <v>45709</v>
      </c>
      <c r="AA4" s="117">
        <f t="shared" si="0"/>
        <v>45710</v>
      </c>
      <c r="AB4" s="117">
        <f t="shared" si="0"/>
        <v>45711</v>
      </c>
      <c r="AC4" s="117">
        <f t="shared" si="0"/>
        <v>45712</v>
      </c>
      <c r="AD4" s="117">
        <f t="shared" si="0"/>
        <v>45713</v>
      </c>
      <c r="AE4" s="117">
        <f t="shared" si="0"/>
        <v>45714</v>
      </c>
      <c r="AF4" s="117">
        <f t="shared" si="0"/>
        <v>45715</v>
      </c>
      <c r="AG4" s="117">
        <f t="shared" si="0"/>
        <v>45716</v>
      </c>
      <c r="AH4" s="190" t="s">
        <v>122</v>
      </c>
      <c r="AI4" s="190" t="s">
        <v>123</v>
      </c>
      <c r="AJ4" s="213" t="s">
        <v>124</v>
      </c>
    </row>
    <row r="5" spans="1:44" ht="15.75" customHeight="1">
      <c r="A5" s="198"/>
      <c r="B5" s="200"/>
      <c r="C5" s="200"/>
      <c r="D5" s="200"/>
      <c r="E5" s="200"/>
      <c r="F5" s="118" t="s">
        <v>257</v>
      </c>
      <c r="G5" s="118" t="s">
        <v>259</v>
      </c>
      <c r="H5" s="118" t="s">
        <v>261</v>
      </c>
      <c r="I5" s="118" t="s">
        <v>262</v>
      </c>
      <c r="J5" s="118" t="s">
        <v>263</v>
      </c>
      <c r="K5" s="118" t="s">
        <v>264</v>
      </c>
      <c r="L5" s="118" t="s">
        <v>265</v>
      </c>
      <c r="M5" s="118" t="s">
        <v>256</v>
      </c>
      <c r="N5" s="118" t="s">
        <v>258</v>
      </c>
      <c r="O5" s="118" t="s">
        <v>260</v>
      </c>
      <c r="P5" s="118" t="s">
        <v>262</v>
      </c>
      <c r="Q5" s="118" t="s">
        <v>263</v>
      </c>
      <c r="R5" s="118" t="s">
        <v>264</v>
      </c>
      <c r="S5" s="118" t="s">
        <v>265</v>
      </c>
      <c r="T5" s="118" t="s">
        <v>256</v>
      </c>
      <c r="U5" s="118" t="s">
        <v>258</v>
      </c>
      <c r="V5" s="118" t="s">
        <v>260</v>
      </c>
      <c r="W5" s="118" t="s">
        <v>262</v>
      </c>
      <c r="X5" s="118" t="s">
        <v>263</v>
      </c>
      <c r="Y5" s="118" t="s">
        <v>264</v>
      </c>
      <c r="Z5" s="118" t="s">
        <v>265</v>
      </c>
      <c r="AA5" s="118" t="s">
        <v>256</v>
      </c>
      <c r="AB5" s="118" t="s">
        <v>258</v>
      </c>
      <c r="AC5" s="118" t="s">
        <v>260</v>
      </c>
      <c r="AD5" s="118" t="s">
        <v>262</v>
      </c>
      <c r="AE5" s="118" t="s">
        <v>263</v>
      </c>
      <c r="AF5" s="118" t="s">
        <v>264</v>
      </c>
      <c r="AG5" s="118" t="s">
        <v>265</v>
      </c>
      <c r="AH5" s="191"/>
      <c r="AI5" s="191"/>
      <c r="AJ5" s="213"/>
    </row>
    <row r="6" spans="1:44" ht="15.75" hidden="1" customHeight="1">
      <c r="A6" s="97" t="s">
        <v>125</v>
      </c>
      <c r="B6" s="98" t="s">
        <v>126</v>
      </c>
      <c r="C6" s="98" t="s">
        <v>127</v>
      </c>
      <c r="D6" s="98" t="s">
        <v>128</v>
      </c>
      <c r="E6" s="98" t="s">
        <v>129</v>
      </c>
      <c r="F6" s="99" t="s">
        <v>130</v>
      </c>
      <c r="G6" s="99" t="s">
        <v>131</v>
      </c>
      <c r="H6" s="99" t="s">
        <v>132</v>
      </c>
      <c r="I6" s="99" t="s">
        <v>133</v>
      </c>
      <c r="J6" s="99" t="s">
        <v>134</v>
      </c>
      <c r="K6" s="99" t="s">
        <v>135</v>
      </c>
      <c r="L6" s="99" t="s">
        <v>136</v>
      </c>
      <c r="M6" s="99" t="s">
        <v>137</v>
      </c>
      <c r="N6" s="99" t="s">
        <v>138</v>
      </c>
      <c r="O6" s="99" t="s">
        <v>139</v>
      </c>
      <c r="P6" s="99" t="s">
        <v>140</v>
      </c>
      <c r="Q6" s="99" t="s">
        <v>141</v>
      </c>
      <c r="R6" s="99" t="s">
        <v>142</v>
      </c>
      <c r="S6" s="99" t="s">
        <v>143</v>
      </c>
      <c r="T6" s="99" t="s">
        <v>144</v>
      </c>
      <c r="U6" s="99" t="s">
        <v>145</v>
      </c>
      <c r="V6" s="99" t="s">
        <v>146</v>
      </c>
      <c r="W6" s="99" t="s">
        <v>147</v>
      </c>
      <c r="X6" s="99" t="s">
        <v>148</v>
      </c>
      <c r="Y6" s="99" t="s">
        <v>149</v>
      </c>
      <c r="Z6" s="99" t="s">
        <v>150</v>
      </c>
      <c r="AA6" s="99" t="s">
        <v>151</v>
      </c>
      <c r="AB6" s="99" t="s">
        <v>152</v>
      </c>
      <c r="AC6" s="99" t="s">
        <v>153</v>
      </c>
      <c r="AD6" s="99" t="s">
        <v>154</v>
      </c>
      <c r="AE6" s="99" t="s">
        <v>155</v>
      </c>
      <c r="AF6" s="99" t="s">
        <v>156</v>
      </c>
      <c r="AG6" s="99" t="s">
        <v>157</v>
      </c>
      <c r="AH6" s="100" t="s">
        <v>160</v>
      </c>
      <c r="AI6" s="100" t="s">
        <v>161</v>
      </c>
      <c r="AJ6" s="102" t="s">
        <v>162</v>
      </c>
    </row>
    <row r="7" spans="1:44" ht="23.25" customHeight="1">
      <c r="A7" s="101">
        <f>ROW()-6</f>
        <v>1</v>
      </c>
      <c r="B7" s="104"/>
      <c r="C7" s="96"/>
      <c r="D7" s="96"/>
      <c r="E7" s="122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03">
        <f>SUM(テーブル13[[#This Row],[列6]:[列33]])</f>
        <v>0</v>
      </c>
      <c r="AI7" s="103">
        <f>IF(テーブル13[[#This Row],[列3]]="常勤",1,IF(テーブル13[[#This Row],[列382]]&gt;=1,1,テーブル13[[#This Row],[列382]]))</f>
        <v>0</v>
      </c>
      <c r="AJ7" s="119">
        <f>テーブル13[[#This Row],[列37]]/$AJ$1*7/AF$1</f>
        <v>0</v>
      </c>
    </row>
    <row r="8" spans="1:44" ht="23.25" customHeight="1">
      <c r="A8" s="101">
        <f t="shared" ref="A8:A26" si="1">ROW()-6</f>
        <v>2</v>
      </c>
      <c r="B8" s="104"/>
      <c r="C8" s="96"/>
      <c r="D8" s="96"/>
      <c r="E8" s="122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03">
        <f>SUM(テーブル13[[#This Row],[列6]:[列33]])</f>
        <v>0</v>
      </c>
      <c r="AI8" s="103">
        <f>IF(テーブル13[[#This Row],[列3]]="常勤",1,IF(テーブル13[[#This Row],[列382]]&gt;=1,1,テーブル13[[#This Row],[列382]]))</f>
        <v>0</v>
      </c>
      <c r="AJ8" s="119">
        <f>テーブル13[[#This Row],[列37]]/$AJ$1*7/AF$1</f>
        <v>0</v>
      </c>
    </row>
    <row r="9" spans="1:44" ht="23.25" customHeight="1">
      <c r="A9" s="101">
        <f t="shared" si="1"/>
        <v>3</v>
      </c>
      <c r="B9" s="104"/>
      <c r="C9" s="96"/>
      <c r="D9" s="96"/>
      <c r="E9" s="122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03">
        <f>SUM(テーブル13[[#This Row],[列6]:[列33]])</f>
        <v>0</v>
      </c>
      <c r="AI9" s="103">
        <f>IF(テーブル13[[#This Row],[列3]]="常勤",1,IF(テーブル13[[#This Row],[列382]]&gt;=1,1,テーブル13[[#This Row],[列382]]))</f>
        <v>0</v>
      </c>
      <c r="AJ9" s="119">
        <f>テーブル13[[#This Row],[列37]]/$AJ$1*7/AF$1</f>
        <v>0</v>
      </c>
    </row>
    <row r="10" spans="1:44" ht="23.25" customHeight="1">
      <c r="A10" s="101">
        <f t="shared" si="1"/>
        <v>4</v>
      </c>
      <c r="B10" s="104"/>
      <c r="C10" s="96"/>
      <c r="D10" s="96"/>
      <c r="E10" s="122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03">
        <f>SUM(テーブル13[[#This Row],[列6]:[列33]])</f>
        <v>0</v>
      </c>
      <c r="AI10" s="103">
        <f>IF(テーブル13[[#This Row],[列3]]="常勤",1,IF(テーブル13[[#This Row],[列382]]&gt;=1,1,テーブル13[[#This Row],[列382]]))</f>
        <v>0</v>
      </c>
      <c r="AJ10" s="119">
        <f>テーブル13[[#This Row],[列37]]/$AJ$1*7/AF$1</f>
        <v>0</v>
      </c>
    </row>
    <row r="11" spans="1:44" ht="23.25" customHeight="1">
      <c r="A11" s="101">
        <f t="shared" si="1"/>
        <v>5</v>
      </c>
      <c r="B11" s="104"/>
      <c r="C11" s="96"/>
      <c r="D11" s="96"/>
      <c r="E11" s="122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03">
        <f>SUM(テーブル13[[#This Row],[列6]:[列33]])</f>
        <v>0</v>
      </c>
      <c r="AI11" s="103">
        <f>IF(テーブル13[[#This Row],[列3]]="常勤",1,IF(テーブル13[[#This Row],[列382]]&gt;=1,1,テーブル13[[#This Row],[列382]]))</f>
        <v>0</v>
      </c>
      <c r="AJ11" s="119">
        <f>テーブル13[[#This Row],[列37]]/$AJ$1*7/AF$1</f>
        <v>0</v>
      </c>
    </row>
    <row r="12" spans="1:44" ht="23.25" customHeight="1">
      <c r="A12" s="101">
        <f t="shared" si="1"/>
        <v>6</v>
      </c>
      <c r="B12" s="104"/>
      <c r="C12" s="96"/>
      <c r="D12" s="96"/>
      <c r="E12" s="122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03">
        <f>SUM(テーブル13[[#This Row],[列6]:[列33]])</f>
        <v>0</v>
      </c>
      <c r="AI12" s="103">
        <f>IF(テーブル13[[#This Row],[列3]]="常勤",1,IF(テーブル13[[#This Row],[列382]]&gt;=1,1,テーブル13[[#This Row],[列382]]))</f>
        <v>0</v>
      </c>
      <c r="AJ12" s="119">
        <f>テーブル13[[#This Row],[列37]]/$AJ$1*7/AF$1</f>
        <v>0</v>
      </c>
    </row>
    <row r="13" spans="1:44" ht="23.25" customHeight="1">
      <c r="A13" s="101">
        <f t="shared" si="1"/>
        <v>7</v>
      </c>
      <c r="B13" s="104"/>
      <c r="C13" s="96"/>
      <c r="D13" s="96"/>
      <c r="E13" s="122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03">
        <f>SUM(テーブル13[[#This Row],[列6]:[列33]])</f>
        <v>0</v>
      </c>
      <c r="AI13" s="103">
        <f>IF(テーブル13[[#This Row],[列3]]="常勤",1,IF(テーブル13[[#This Row],[列382]]&gt;=1,1,テーブル13[[#This Row],[列382]]))</f>
        <v>0</v>
      </c>
      <c r="AJ13" s="119">
        <f>テーブル13[[#This Row],[列37]]/$AJ$1*7/AF$1</f>
        <v>0</v>
      </c>
    </row>
    <row r="14" spans="1:44" ht="23.25" customHeight="1">
      <c r="A14" s="101">
        <f t="shared" si="1"/>
        <v>8</v>
      </c>
      <c r="B14" s="104"/>
      <c r="C14" s="96"/>
      <c r="D14" s="96"/>
      <c r="E14" s="122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03">
        <f>SUM(テーブル13[[#This Row],[列6]:[列33]])</f>
        <v>0</v>
      </c>
      <c r="AI14" s="103">
        <f>IF(テーブル13[[#This Row],[列3]]="常勤",1,IF(テーブル13[[#This Row],[列382]]&gt;=1,1,テーブル13[[#This Row],[列382]]))</f>
        <v>0</v>
      </c>
      <c r="AJ14" s="119">
        <f>テーブル13[[#This Row],[列37]]/$AJ$1*7/AF$1</f>
        <v>0</v>
      </c>
    </row>
    <row r="15" spans="1:44" ht="23.25" customHeight="1">
      <c r="A15" s="101">
        <f t="shared" si="1"/>
        <v>9</v>
      </c>
      <c r="B15" s="104"/>
      <c r="C15" s="96"/>
      <c r="D15" s="96"/>
      <c r="E15" s="122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03">
        <f>SUM(テーブル13[[#This Row],[列6]:[列33]])</f>
        <v>0</v>
      </c>
      <c r="AI15" s="103">
        <f>IF(テーブル13[[#This Row],[列3]]="常勤",1,IF(テーブル13[[#This Row],[列382]]&gt;=1,1,テーブル13[[#This Row],[列382]]))</f>
        <v>0</v>
      </c>
      <c r="AJ15" s="119">
        <f>テーブル13[[#This Row],[列37]]/$AJ$1*7/AF$1</f>
        <v>0</v>
      </c>
    </row>
    <row r="16" spans="1:44" ht="23.25" customHeight="1">
      <c r="A16" s="101">
        <f t="shared" si="1"/>
        <v>10</v>
      </c>
      <c r="B16" s="104"/>
      <c r="C16" s="96"/>
      <c r="D16" s="96"/>
      <c r="E16" s="122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03">
        <f>SUM(テーブル13[[#This Row],[列6]:[列33]])</f>
        <v>0</v>
      </c>
      <c r="AI16" s="103">
        <f>IF(テーブル13[[#This Row],[列3]]="常勤",1,IF(テーブル13[[#This Row],[列382]]&gt;=1,1,テーブル13[[#This Row],[列382]]))</f>
        <v>0</v>
      </c>
      <c r="AJ16" s="119">
        <f>テーブル13[[#This Row],[列37]]/$AJ$1*7/AF$1</f>
        <v>0</v>
      </c>
    </row>
    <row r="17" spans="1:36" ht="23.25" customHeight="1">
      <c r="A17" s="101">
        <f t="shared" si="1"/>
        <v>11</v>
      </c>
      <c r="B17" s="104"/>
      <c r="C17" s="96"/>
      <c r="D17" s="96"/>
      <c r="E17" s="122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03">
        <f>SUM(テーブル13[[#This Row],[列6]:[列33]])</f>
        <v>0</v>
      </c>
      <c r="AI17" s="103">
        <f>IF(テーブル13[[#This Row],[列3]]="常勤",1,IF(テーブル13[[#This Row],[列382]]&gt;=1,1,テーブル13[[#This Row],[列382]]))</f>
        <v>0</v>
      </c>
      <c r="AJ17" s="119">
        <f>テーブル13[[#This Row],[列37]]/$AJ$1*7/AF$1</f>
        <v>0</v>
      </c>
    </row>
    <row r="18" spans="1:36" ht="23.25" customHeight="1">
      <c r="A18" s="101">
        <f t="shared" si="1"/>
        <v>12</v>
      </c>
      <c r="B18" s="104"/>
      <c r="C18" s="96"/>
      <c r="D18" s="96"/>
      <c r="E18" s="122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03">
        <f>SUM(テーブル13[[#This Row],[列6]:[列33]])</f>
        <v>0</v>
      </c>
      <c r="AI18" s="103">
        <f>IF(テーブル13[[#This Row],[列3]]="常勤",1,IF(テーブル13[[#This Row],[列382]]&gt;=1,1,テーブル13[[#This Row],[列382]]))</f>
        <v>0</v>
      </c>
      <c r="AJ18" s="119">
        <f>テーブル13[[#This Row],[列37]]/$AJ$1*7/AF$1</f>
        <v>0</v>
      </c>
    </row>
    <row r="19" spans="1:36" ht="23.25" customHeight="1">
      <c r="A19" s="101">
        <f t="shared" si="1"/>
        <v>13</v>
      </c>
      <c r="B19" s="104"/>
      <c r="C19" s="96"/>
      <c r="D19" s="96"/>
      <c r="E19" s="122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03">
        <f>SUM(テーブル13[[#This Row],[列6]:[列33]])</f>
        <v>0</v>
      </c>
      <c r="AI19" s="103">
        <f>IF(テーブル13[[#This Row],[列3]]="常勤",1,IF(テーブル13[[#This Row],[列382]]&gt;=1,1,テーブル13[[#This Row],[列382]]))</f>
        <v>0</v>
      </c>
      <c r="AJ19" s="119">
        <f>テーブル13[[#This Row],[列37]]/$AJ$1*7/AF$1</f>
        <v>0</v>
      </c>
    </row>
    <row r="20" spans="1:36" ht="23.25" customHeight="1">
      <c r="A20" s="101">
        <f t="shared" si="1"/>
        <v>14</v>
      </c>
      <c r="B20" s="104"/>
      <c r="C20" s="96"/>
      <c r="D20" s="96"/>
      <c r="E20" s="122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03">
        <f>SUM(テーブル13[[#This Row],[列6]:[列33]])</f>
        <v>0</v>
      </c>
      <c r="AI20" s="103">
        <f>IF(テーブル13[[#This Row],[列3]]="常勤",1,IF(テーブル13[[#This Row],[列382]]&gt;=1,1,テーブル13[[#This Row],[列382]]))</f>
        <v>0</v>
      </c>
      <c r="AJ20" s="119">
        <f>テーブル13[[#This Row],[列37]]/$AJ$1*7/AF$1</f>
        <v>0</v>
      </c>
    </row>
    <row r="21" spans="1:36" ht="23.25" customHeight="1">
      <c r="A21" s="101">
        <f t="shared" si="1"/>
        <v>15</v>
      </c>
      <c r="B21" s="104"/>
      <c r="C21" s="96"/>
      <c r="D21" s="96"/>
      <c r="E21" s="122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03">
        <f>SUM(テーブル13[[#This Row],[列6]:[列33]])</f>
        <v>0</v>
      </c>
      <c r="AI21" s="103">
        <f>IF(テーブル13[[#This Row],[列3]]="常勤",1,IF(テーブル13[[#This Row],[列382]]&gt;=1,1,テーブル13[[#This Row],[列382]]))</f>
        <v>0</v>
      </c>
      <c r="AJ21" s="119">
        <f>テーブル13[[#This Row],[列37]]/$AJ$1*7/AF$1</f>
        <v>0</v>
      </c>
    </row>
    <row r="22" spans="1:36" ht="23.25" customHeight="1">
      <c r="A22" s="101">
        <f t="shared" si="1"/>
        <v>16</v>
      </c>
      <c r="B22" s="104"/>
      <c r="C22" s="96"/>
      <c r="D22" s="96"/>
      <c r="E22" s="122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03">
        <f>SUM(テーブル13[[#This Row],[列6]:[列33]])</f>
        <v>0</v>
      </c>
      <c r="AI22" s="103">
        <f>IF(テーブル13[[#This Row],[列3]]="常勤",1,IF(テーブル13[[#This Row],[列382]]&gt;=1,1,テーブル13[[#This Row],[列382]]))</f>
        <v>0</v>
      </c>
      <c r="AJ22" s="119">
        <f>テーブル13[[#This Row],[列37]]/$AJ$1*7/AF$1</f>
        <v>0</v>
      </c>
    </row>
    <row r="23" spans="1:36" ht="23.25" customHeight="1">
      <c r="A23" s="101">
        <f t="shared" si="1"/>
        <v>17</v>
      </c>
      <c r="B23" s="104"/>
      <c r="C23" s="96"/>
      <c r="D23" s="96"/>
      <c r="E23" s="122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03">
        <f>SUM(テーブル13[[#This Row],[列6]:[列33]])</f>
        <v>0</v>
      </c>
      <c r="AI23" s="103">
        <f>IF(テーブル13[[#This Row],[列3]]="常勤",1,IF(テーブル13[[#This Row],[列382]]&gt;=1,1,テーブル13[[#This Row],[列382]]))</f>
        <v>0</v>
      </c>
      <c r="AJ23" s="119">
        <f>テーブル13[[#This Row],[列37]]/$AJ$1*7/AF$1</f>
        <v>0</v>
      </c>
    </row>
    <row r="24" spans="1:36" ht="23.25" customHeight="1">
      <c r="A24" s="101">
        <f t="shared" si="1"/>
        <v>18</v>
      </c>
      <c r="B24" s="104"/>
      <c r="C24" s="96"/>
      <c r="D24" s="96"/>
      <c r="E24" s="122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03">
        <f>SUM(テーブル13[[#This Row],[列6]:[列33]])</f>
        <v>0</v>
      </c>
      <c r="AI24" s="103">
        <f>IF(テーブル13[[#This Row],[列3]]="常勤",1,IF(テーブル13[[#This Row],[列382]]&gt;=1,1,テーブル13[[#This Row],[列382]]))</f>
        <v>0</v>
      </c>
      <c r="AJ24" s="119">
        <f>テーブル13[[#This Row],[列37]]/$AJ$1*7/AF$1</f>
        <v>0</v>
      </c>
    </row>
    <row r="25" spans="1:36" ht="23.25" customHeight="1">
      <c r="A25" s="101">
        <f t="shared" si="1"/>
        <v>19</v>
      </c>
      <c r="B25" s="104"/>
      <c r="C25" s="96"/>
      <c r="D25" s="96"/>
      <c r="E25" s="122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03">
        <f>SUM(テーブル13[[#This Row],[列6]:[列33]])</f>
        <v>0</v>
      </c>
      <c r="AI25" s="103">
        <f>IF(テーブル13[[#This Row],[列3]]="常勤",1,IF(テーブル13[[#This Row],[列382]]&gt;=1,1,テーブル13[[#This Row],[列382]]))</f>
        <v>0</v>
      </c>
      <c r="AJ25" s="119">
        <f>テーブル13[[#This Row],[列37]]/$AJ$1*7/AF$1</f>
        <v>0</v>
      </c>
    </row>
    <row r="26" spans="1:36" ht="23.25" customHeight="1">
      <c r="A26" s="101">
        <f t="shared" si="1"/>
        <v>20</v>
      </c>
      <c r="B26" s="104"/>
      <c r="C26" s="96"/>
      <c r="D26" s="96"/>
      <c r="E26" s="123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03">
        <f>SUM(テーブル13[[#This Row],[列6]:[列33]])</f>
        <v>0</v>
      </c>
      <c r="AI26" s="103">
        <f>IF(テーブル13[[#This Row],[列3]]="常勤",1,IF(テーブル13[[#This Row],[列382]]&gt;=1,1,テーブル13[[#This Row],[列382]]))</f>
        <v>0</v>
      </c>
      <c r="AJ26" s="119">
        <f>テーブル13[[#This Row],[列37]]/$AJ$1*7/AF$1</f>
        <v>0</v>
      </c>
    </row>
    <row r="27" spans="1:36" ht="12.75" thickBot="1"/>
    <row r="28" spans="1:36" s="109" customFormat="1" ht="21.75" customHeight="1">
      <c r="A28" s="192" t="s">
        <v>167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07"/>
      <c r="AG28" s="202" t="s">
        <v>276</v>
      </c>
      <c r="AH28" s="193">
        <f>ROUNDDOWN(AI30,1)</f>
        <v>0</v>
      </c>
      <c r="AI28" s="194"/>
      <c r="AJ28" s="108"/>
    </row>
    <row r="29" spans="1:36" s="109" customFormat="1" ht="21.75" customHeight="1" thickBot="1">
      <c r="A29" s="192" t="s">
        <v>169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10"/>
      <c r="AG29" s="202"/>
      <c r="AH29" s="195"/>
      <c r="AI29" s="196"/>
      <c r="AJ29" s="108"/>
    </row>
    <row r="30" spans="1:36" s="109" customFormat="1" ht="21.75" customHeight="1">
      <c r="A30" s="192" t="s">
        <v>170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10"/>
      <c r="AG30" s="202"/>
      <c r="AH30" s="110"/>
      <c r="AI30" s="111">
        <f>SUM(テーブル13[列38])</f>
        <v>0</v>
      </c>
      <c r="AJ30" s="112"/>
    </row>
    <row r="31" spans="1:36" ht="21.75" customHeight="1">
      <c r="A31" s="192" t="s">
        <v>215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G31" s="202"/>
    </row>
  </sheetData>
  <mergeCells count="23">
    <mergeCell ref="AO1:AQ2"/>
    <mergeCell ref="AR1:AR2"/>
    <mergeCell ref="W1:AE2"/>
    <mergeCell ref="AF1:AH2"/>
    <mergeCell ref="AJ4:AJ5"/>
    <mergeCell ref="AI1:AI2"/>
    <mergeCell ref="A30:AE30"/>
    <mergeCell ref="A31:AE31"/>
    <mergeCell ref="AH28:AI29"/>
    <mergeCell ref="A4:A5"/>
    <mergeCell ref="B4:B5"/>
    <mergeCell ref="C4:C5"/>
    <mergeCell ref="D4:D5"/>
    <mergeCell ref="E4:E5"/>
    <mergeCell ref="AH4:AH5"/>
    <mergeCell ref="A28:AE28"/>
    <mergeCell ref="A29:AE29"/>
    <mergeCell ref="AG28:AG31"/>
    <mergeCell ref="C1:J1"/>
    <mergeCell ref="K1:V1"/>
    <mergeCell ref="C2:J2"/>
    <mergeCell ref="K2:V2"/>
    <mergeCell ref="AI4:AI5"/>
  </mergeCells>
  <phoneticPr fontId="1"/>
  <conditionalFormatting sqref="F7:AG26">
    <cfRule type="expression" dxfId="87" priority="3">
      <formula>INDIRECT(ADDRESS(ROW(),COLUMN()))=TRUNC(INDIRECT(ADDRESS(ROW(),COLUMN())))</formula>
    </cfRule>
  </conditionalFormatting>
  <conditionalFormatting sqref="AO1">
    <cfRule type="expression" dxfId="86" priority="1">
      <formula>INDIRECT(ADDRESS(ROW(),COLUMN()))=TRUNC(INDIRECT(ADDRESS(ROW(),COLUMN())))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Width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リスト３!$A$1:$A$10</xm:f>
          </x14:formula1>
          <xm:sqref>K2:V2</xm:sqref>
        </x14:dataValidation>
        <x14:dataValidation type="list" allowBlank="1" showInputMessage="1" showErrorMessage="1">
          <x14:formula1>
            <xm:f>リスト３!$D$1:$D$23</xm:f>
          </x14:formula1>
          <xm:sqref>B7:B26</xm:sqref>
        </x14:dataValidation>
        <x14:dataValidation type="list" allowBlank="1" showInputMessage="1" showErrorMessage="1">
          <x14:formula1>
            <xm:f>リスト３!$B$1:$B$2</xm:f>
          </x14:formula1>
          <xm:sqref>C7:C26</xm:sqref>
        </x14:dataValidation>
        <x14:dataValidation type="list" allowBlank="1" showInputMessage="1" showErrorMessage="1">
          <x14:formula1>
            <xm:f>リスト３!$C$1</xm:f>
          </x14:formula1>
          <xm:sqref>D7:D26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31"/>
  <sheetViews>
    <sheetView zoomScale="93" zoomScaleNormal="93" workbookViewId="0">
      <pane ySplit="6" topLeftCell="A21" activePane="bottomLeft" state="frozen"/>
      <selection pane="bottomLeft" activeCell="AG31" sqref="AG31"/>
    </sheetView>
  </sheetViews>
  <sheetFormatPr defaultRowHeight="12"/>
  <cols>
    <col min="1" max="1" width="2.75" style="87" customWidth="1"/>
    <col min="2" max="2" width="26.375" style="87" customWidth="1"/>
    <col min="3" max="3" width="9" style="87"/>
    <col min="4" max="4" width="4.875" style="87" customWidth="1"/>
    <col min="5" max="5" width="11.25" style="87" customWidth="1"/>
    <col min="6" max="35" width="3.125" style="105" customWidth="1"/>
    <col min="36" max="36" width="6.75" style="87" customWidth="1"/>
    <col min="37" max="37" width="5.875" style="87" customWidth="1"/>
    <col min="38" max="38" width="6.125" style="106" hidden="1" customWidth="1"/>
    <col min="39" max="16384" width="9" style="87"/>
  </cols>
  <sheetData>
    <row r="1" spans="1:38" ht="21.75" customHeight="1">
      <c r="B1" s="124" t="s">
        <v>221</v>
      </c>
      <c r="C1" s="186" t="s">
        <v>114</v>
      </c>
      <c r="D1" s="186"/>
      <c r="E1" s="186"/>
      <c r="F1" s="186"/>
      <c r="G1" s="186"/>
      <c r="H1" s="186"/>
      <c r="I1" s="186"/>
      <c r="J1" s="186"/>
      <c r="K1" s="187" t="s">
        <v>115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216" t="s">
        <v>236</v>
      </c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8"/>
      <c r="AI1" s="219">
        <v>40</v>
      </c>
      <c r="AJ1" s="220"/>
      <c r="AK1" s="214" t="s">
        <v>116</v>
      </c>
      <c r="AL1" s="120" t="str">
        <f>TEXT(AL2,"dd")</f>
        <v>30</v>
      </c>
    </row>
    <row r="2" spans="1:38" s="88" customFormat="1" ht="21.75" customHeight="1" thickBot="1">
      <c r="B2" s="124" t="s">
        <v>237</v>
      </c>
      <c r="C2" s="188"/>
      <c r="D2" s="188"/>
      <c r="E2" s="188"/>
      <c r="F2" s="188"/>
      <c r="G2" s="188"/>
      <c r="H2" s="188"/>
      <c r="I2" s="188"/>
      <c r="J2" s="188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216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8"/>
      <c r="AI2" s="221"/>
      <c r="AJ2" s="222"/>
      <c r="AK2" s="215"/>
      <c r="AL2" s="121">
        <f>EOMONTH(F4,0)</f>
        <v>45107</v>
      </c>
    </row>
    <row r="3" spans="1:38" s="88" customFormat="1" ht="5.25" customHeight="1">
      <c r="A3" s="90"/>
      <c r="B3" s="91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  <c r="U3" s="94"/>
      <c r="V3" s="94"/>
      <c r="W3" s="94"/>
      <c r="X3" s="94"/>
      <c r="Y3" s="95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2"/>
      <c r="AL3" s="89"/>
    </row>
    <row r="4" spans="1:38" ht="15.75" customHeight="1">
      <c r="A4" s="197" t="s">
        <v>117</v>
      </c>
      <c r="B4" s="199" t="s">
        <v>118</v>
      </c>
      <c r="C4" s="199" t="s">
        <v>119</v>
      </c>
      <c r="D4" s="201" t="s">
        <v>120</v>
      </c>
      <c r="E4" s="199" t="s">
        <v>121</v>
      </c>
      <c r="F4" s="117">
        <v>45078</v>
      </c>
      <c r="G4" s="117">
        <f>F4+1</f>
        <v>45079</v>
      </c>
      <c r="H4" s="117">
        <f t="shared" ref="H4:AI4" si="0">G4+1</f>
        <v>45080</v>
      </c>
      <c r="I4" s="117">
        <f t="shared" si="0"/>
        <v>45081</v>
      </c>
      <c r="J4" s="117">
        <f t="shared" si="0"/>
        <v>45082</v>
      </c>
      <c r="K4" s="117">
        <f t="shared" si="0"/>
        <v>45083</v>
      </c>
      <c r="L4" s="117">
        <f t="shared" si="0"/>
        <v>45084</v>
      </c>
      <c r="M4" s="117">
        <f t="shared" si="0"/>
        <v>45085</v>
      </c>
      <c r="N4" s="117">
        <f t="shared" si="0"/>
        <v>45086</v>
      </c>
      <c r="O4" s="117">
        <f t="shared" si="0"/>
        <v>45087</v>
      </c>
      <c r="P4" s="117">
        <f t="shared" si="0"/>
        <v>45088</v>
      </c>
      <c r="Q4" s="117">
        <f t="shared" si="0"/>
        <v>45089</v>
      </c>
      <c r="R4" s="117">
        <f t="shared" si="0"/>
        <v>45090</v>
      </c>
      <c r="S4" s="117">
        <f t="shared" si="0"/>
        <v>45091</v>
      </c>
      <c r="T4" s="117">
        <f t="shared" si="0"/>
        <v>45092</v>
      </c>
      <c r="U4" s="117">
        <f t="shared" si="0"/>
        <v>45093</v>
      </c>
      <c r="V4" s="117">
        <f t="shared" si="0"/>
        <v>45094</v>
      </c>
      <c r="W4" s="117">
        <f t="shared" si="0"/>
        <v>45095</v>
      </c>
      <c r="X4" s="117">
        <f t="shared" si="0"/>
        <v>45096</v>
      </c>
      <c r="Y4" s="117">
        <f t="shared" si="0"/>
        <v>45097</v>
      </c>
      <c r="Z4" s="117">
        <f t="shared" si="0"/>
        <v>45098</v>
      </c>
      <c r="AA4" s="117">
        <f t="shared" si="0"/>
        <v>45099</v>
      </c>
      <c r="AB4" s="117">
        <f t="shared" si="0"/>
        <v>45100</v>
      </c>
      <c r="AC4" s="117">
        <f t="shared" si="0"/>
        <v>45101</v>
      </c>
      <c r="AD4" s="117">
        <f t="shared" si="0"/>
        <v>45102</v>
      </c>
      <c r="AE4" s="117">
        <f t="shared" si="0"/>
        <v>45103</v>
      </c>
      <c r="AF4" s="117">
        <f t="shared" si="0"/>
        <v>45104</v>
      </c>
      <c r="AG4" s="117">
        <f t="shared" si="0"/>
        <v>45105</v>
      </c>
      <c r="AH4" s="117">
        <f t="shared" si="0"/>
        <v>45106</v>
      </c>
      <c r="AI4" s="117">
        <f t="shared" si="0"/>
        <v>45107</v>
      </c>
      <c r="AJ4" s="190" t="s">
        <v>122</v>
      </c>
      <c r="AK4" s="190" t="s">
        <v>123</v>
      </c>
      <c r="AL4" s="213" t="s">
        <v>124</v>
      </c>
    </row>
    <row r="5" spans="1:38" ht="15.75" customHeight="1">
      <c r="A5" s="198"/>
      <c r="B5" s="200"/>
      <c r="C5" s="200"/>
      <c r="D5" s="200"/>
      <c r="E5" s="200"/>
      <c r="F5" s="118">
        <f>F4</f>
        <v>45078</v>
      </c>
      <c r="G5" s="118">
        <f t="shared" ref="G5:AI5" si="1">G4</f>
        <v>45079</v>
      </c>
      <c r="H5" s="118">
        <f t="shared" si="1"/>
        <v>45080</v>
      </c>
      <c r="I5" s="118">
        <f t="shared" si="1"/>
        <v>45081</v>
      </c>
      <c r="J5" s="118">
        <f t="shared" si="1"/>
        <v>45082</v>
      </c>
      <c r="K5" s="118">
        <f t="shared" si="1"/>
        <v>45083</v>
      </c>
      <c r="L5" s="118">
        <f t="shared" si="1"/>
        <v>45084</v>
      </c>
      <c r="M5" s="118">
        <f t="shared" si="1"/>
        <v>45085</v>
      </c>
      <c r="N5" s="118">
        <f t="shared" si="1"/>
        <v>45086</v>
      </c>
      <c r="O5" s="118">
        <f t="shared" si="1"/>
        <v>45087</v>
      </c>
      <c r="P5" s="118">
        <f t="shared" si="1"/>
        <v>45088</v>
      </c>
      <c r="Q5" s="118">
        <f t="shared" si="1"/>
        <v>45089</v>
      </c>
      <c r="R5" s="118">
        <f t="shared" si="1"/>
        <v>45090</v>
      </c>
      <c r="S5" s="118">
        <f t="shared" si="1"/>
        <v>45091</v>
      </c>
      <c r="T5" s="118">
        <f t="shared" si="1"/>
        <v>45092</v>
      </c>
      <c r="U5" s="118">
        <f t="shared" si="1"/>
        <v>45093</v>
      </c>
      <c r="V5" s="118">
        <f t="shared" si="1"/>
        <v>45094</v>
      </c>
      <c r="W5" s="118">
        <f t="shared" si="1"/>
        <v>45095</v>
      </c>
      <c r="X5" s="118">
        <f t="shared" si="1"/>
        <v>45096</v>
      </c>
      <c r="Y5" s="118">
        <f t="shared" si="1"/>
        <v>45097</v>
      </c>
      <c r="Z5" s="118">
        <f t="shared" si="1"/>
        <v>45098</v>
      </c>
      <c r="AA5" s="118">
        <f t="shared" si="1"/>
        <v>45099</v>
      </c>
      <c r="AB5" s="118">
        <f t="shared" si="1"/>
        <v>45100</v>
      </c>
      <c r="AC5" s="118">
        <f t="shared" si="1"/>
        <v>45101</v>
      </c>
      <c r="AD5" s="118">
        <f t="shared" si="1"/>
        <v>45102</v>
      </c>
      <c r="AE5" s="118">
        <f t="shared" si="1"/>
        <v>45103</v>
      </c>
      <c r="AF5" s="118">
        <f t="shared" si="1"/>
        <v>45104</v>
      </c>
      <c r="AG5" s="118">
        <f t="shared" si="1"/>
        <v>45105</v>
      </c>
      <c r="AH5" s="118">
        <f t="shared" si="1"/>
        <v>45106</v>
      </c>
      <c r="AI5" s="118">
        <f t="shared" si="1"/>
        <v>45107</v>
      </c>
      <c r="AJ5" s="191"/>
      <c r="AK5" s="191"/>
      <c r="AL5" s="213"/>
    </row>
    <row r="6" spans="1:38" ht="15.75" hidden="1" customHeight="1">
      <c r="A6" s="97" t="s">
        <v>125</v>
      </c>
      <c r="B6" s="98" t="s">
        <v>126</v>
      </c>
      <c r="C6" s="98" t="s">
        <v>127</v>
      </c>
      <c r="D6" s="98" t="s">
        <v>128</v>
      </c>
      <c r="E6" s="98" t="s">
        <v>129</v>
      </c>
      <c r="F6" s="99" t="s">
        <v>130</v>
      </c>
      <c r="G6" s="99" t="s">
        <v>131</v>
      </c>
      <c r="H6" s="99" t="s">
        <v>132</v>
      </c>
      <c r="I6" s="99" t="s">
        <v>133</v>
      </c>
      <c r="J6" s="99" t="s">
        <v>134</v>
      </c>
      <c r="K6" s="99" t="s">
        <v>135</v>
      </c>
      <c r="L6" s="99" t="s">
        <v>136</v>
      </c>
      <c r="M6" s="99" t="s">
        <v>137</v>
      </c>
      <c r="N6" s="99" t="s">
        <v>138</v>
      </c>
      <c r="O6" s="99" t="s">
        <v>139</v>
      </c>
      <c r="P6" s="99" t="s">
        <v>140</v>
      </c>
      <c r="Q6" s="99" t="s">
        <v>141</v>
      </c>
      <c r="R6" s="99" t="s">
        <v>142</v>
      </c>
      <c r="S6" s="99" t="s">
        <v>143</v>
      </c>
      <c r="T6" s="99" t="s">
        <v>144</v>
      </c>
      <c r="U6" s="99" t="s">
        <v>145</v>
      </c>
      <c r="V6" s="99" t="s">
        <v>146</v>
      </c>
      <c r="W6" s="99" t="s">
        <v>147</v>
      </c>
      <c r="X6" s="99" t="s">
        <v>148</v>
      </c>
      <c r="Y6" s="99" t="s">
        <v>149</v>
      </c>
      <c r="Z6" s="99" t="s">
        <v>150</v>
      </c>
      <c r="AA6" s="99" t="s">
        <v>151</v>
      </c>
      <c r="AB6" s="99" t="s">
        <v>152</v>
      </c>
      <c r="AC6" s="99" t="s">
        <v>153</v>
      </c>
      <c r="AD6" s="99" t="s">
        <v>154</v>
      </c>
      <c r="AE6" s="99" t="s">
        <v>155</v>
      </c>
      <c r="AF6" s="99" t="s">
        <v>156</v>
      </c>
      <c r="AG6" s="99" t="s">
        <v>157</v>
      </c>
      <c r="AH6" s="99" t="s">
        <v>158</v>
      </c>
      <c r="AI6" s="99" t="s">
        <v>159</v>
      </c>
      <c r="AJ6" s="100" t="s">
        <v>160</v>
      </c>
      <c r="AK6" s="100" t="s">
        <v>161</v>
      </c>
      <c r="AL6" s="102" t="s">
        <v>162</v>
      </c>
    </row>
    <row r="7" spans="1:38" ht="23.25" customHeight="1">
      <c r="A7" s="101">
        <f>ROW()-6</f>
        <v>1</v>
      </c>
      <c r="B7" s="104"/>
      <c r="C7" s="130"/>
      <c r="D7" s="130"/>
      <c r="E7" s="122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03">
        <f>SUM(テーブル134[[#This Row],[列6]:[列35]])</f>
        <v>0</v>
      </c>
      <c r="AK7" s="103">
        <f>IF(テーブル134[[#This Row],[列3]]="常勤",1,IF(テーブル134[[#This Row],[列382]]&gt;=1,1,テーブル134[[#This Row],[列382]]))</f>
        <v>0</v>
      </c>
      <c r="AL7" s="119">
        <f>テーブル134[[#This Row],[列37]]/$AL$1*7/AI$1</f>
        <v>0</v>
      </c>
    </row>
    <row r="8" spans="1:38" ht="23.25" customHeight="1">
      <c r="A8" s="101">
        <f t="shared" ref="A8:A26" si="2">ROW()-6</f>
        <v>2</v>
      </c>
      <c r="B8" s="104"/>
      <c r="C8" s="130"/>
      <c r="D8" s="130"/>
      <c r="E8" s="122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03">
        <f>SUM(テーブル134[[#This Row],[列6]:[列35]])</f>
        <v>0</v>
      </c>
      <c r="AK8" s="103">
        <f>IF(テーブル134[[#This Row],[列3]]="常勤",1,IF(テーブル134[[#This Row],[列382]]&gt;=1,1,テーブル134[[#This Row],[列382]]))</f>
        <v>0</v>
      </c>
      <c r="AL8" s="119">
        <f>テーブル134[[#This Row],[列37]]/$AL$1*7/AI$1</f>
        <v>0</v>
      </c>
    </row>
    <row r="9" spans="1:38" ht="23.25" customHeight="1">
      <c r="A9" s="101">
        <f t="shared" si="2"/>
        <v>3</v>
      </c>
      <c r="B9" s="104"/>
      <c r="C9" s="130"/>
      <c r="D9" s="130"/>
      <c r="E9" s="122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03">
        <f>SUM(テーブル134[[#This Row],[列6]:[列35]])</f>
        <v>0</v>
      </c>
      <c r="AK9" s="103">
        <f>IF(テーブル134[[#This Row],[列3]]="常勤",1,IF(テーブル134[[#This Row],[列382]]&gt;=1,1,テーブル134[[#This Row],[列382]]))</f>
        <v>0</v>
      </c>
      <c r="AL9" s="119">
        <f>テーブル134[[#This Row],[列37]]/$AL$1*7/AI$1</f>
        <v>0</v>
      </c>
    </row>
    <row r="10" spans="1:38" ht="23.25" customHeight="1">
      <c r="A10" s="101">
        <f t="shared" si="2"/>
        <v>4</v>
      </c>
      <c r="B10" s="104"/>
      <c r="C10" s="130"/>
      <c r="D10" s="130"/>
      <c r="E10" s="122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03">
        <f>SUM(テーブル134[[#This Row],[列6]:[列35]])</f>
        <v>0</v>
      </c>
      <c r="AK10" s="103">
        <f>IF(テーブル134[[#This Row],[列3]]="常勤",1,IF(テーブル134[[#This Row],[列382]]&gt;=1,1,テーブル134[[#This Row],[列382]]))</f>
        <v>0</v>
      </c>
      <c r="AL10" s="119">
        <f>テーブル134[[#This Row],[列37]]/$AL$1*7/AI$1</f>
        <v>0</v>
      </c>
    </row>
    <row r="11" spans="1:38" ht="23.25" customHeight="1">
      <c r="A11" s="101">
        <f t="shared" si="2"/>
        <v>5</v>
      </c>
      <c r="B11" s="104"/>
      <c r="C11" s="130"/>
      <c r="D11" s="130"/>
      <c r="E11" s="122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03">
        <f>SUM(テーブル134[[#This Row],[列6]:[列35]])</f>
        <v>0</v>
      </c>
      <c r="AK11" s="103">
        <f>IF(テーブル134[[#This Row],[列3]]="常勤",1,IF(テーブル134[[#This Row],[列382]]&gt;=1,1,テーブル134[[#This Row],[列382]]))</f>
        <v>0</v>
      </c>
      <c r="AL11" s="119">
        <f>テーブル134[[#This Row],[列37]]/$AL$1*7/AI$1</f>
        <v>0</v>
      </c>
    </row>
    <row r="12" spans="1:38" ht="23.25" customHeight="1">
      <c r="A12" s="101">
        <f t="shared" si="2"/>
        <v>6</v>
      </c>
      <c r="B12" s="104"/>
      <c r="C12" s="130"/>
      <c r="D12" s="130"/>
      <c r="E12" s="122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03">
        <f>SUM(テーブル134[[#This Row],[列6]:[列35]])</f>
        <v>0</v>
      </c>
      <c r="AK12" s="103">
        <f>IF(テーブル134[[#This Row],[列3]]="常勤",1,IF(テーブル134[[#This Row],[列382]]&gt;=1,1,テーブル134[[#This Row],[列382]]))</f>
        <v>0</v>
      </c>
      <c r="AL12" s="119">
        <f>テーブル134[[#This Row],[列37]]/$AL$1*7/AI$1</f>
        <v>0</v>
      </c>
    </row>
    <row r="13" spans="1:38" ht="23.25" customHeight="1">
      <c r="A13" s="101">
        <f t="shared" si="2"/>
        <v>7</v>
      </c>
      <c r="B13" s="104"/>
      <c r="C13" s="130"/>
      <c r="D13" s="130"/>
      <c r="E13" s="122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03">
        <f>SUM(テーブル134[[#This Row],[列6]:[列35]])</f>
        <v>0</v>
      </c>
      <c r="AK13" s="103">
        <f>IF(テーブル134[[#This Row],[列3]]="常勤",1,IF(テーブル134[[#This Row],[列382]]&gt;=1,1,テーブル134[[#This Row],[列382]]))</f>
        <v>0</v>
      </c>
      <c r="AL13" s="119">
        <f>テーブル134[[#This Row],[列37]]/$AL$1*7/AI$1</f>
        <v>0</v>
      </c>
    </row>
    <row r="14" spans="1:38" ht="23.25" customHeight="1">
      <c r="A14" s="101">
        <f t="shared" si="2"/>
        <v>8</v>
      </c>
      <c r="B14" s="104"/>
      <c r="C14" s="130"/>
      <c r="D14" s="130"/>
      <c r="E14" s="122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03">
        <f>SUM(テーブル134[[#This Row],[列6]:[列35]])</f>
        <v>0</v>
      </c>
      <c r="AK14" s="103">
        <f>IF(テーブル134[[#This Row],[列3]]="常勤",1,IF(テーブル134[[#This Row],[列382]]&gt;=1,1,テーブル134[[#This Row],[列382]]))</f>
        <v>0</v>
      </c>
      <c r="AL14" s="119">
        <f>テーブル134[[#This Row],[列37]]/$AL$1*7/AI$1</f>
        <v>0</v>
      </c>
    </row>
    <row r="15" spans="1:38" ht="23.25" customHeight="1">
      <c r="A15" s="101">
        <f t="shared" si="2"/>
        <v>9</v>
      </c>
      <c r="B15" s="104"/>
      <c r="C15" s="130"/>
      <c r="D15" s="130"/>
      <c r="E15" s="122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03">
        <f>SUM(テーブル134[[#This Row],[列6]:[列35]])</f>
        <v>0</v>
      </c>
      <c r="AK15" s="103">
        <f>IF(テーブル134[[#This Row],[列3]]="常勤",1,IF(テーブル134[[#This Row],[列382]]&gt;=1,1,テーブル134[[#This Row],[列382]]))</f>
        <v>0</v>
      </c>
      <c r="AL15" s="119">
        <f>テーブル134[[#This Row],[列37]]/$AL$1*7/AI$1</f>
        <v>0</v>
      </c>
    </row>
    <row r="16" spans="1:38" ht="23.25" customHeight="1">
      <c r="A16" s="101">
        <f t="shared" si="2"/>
        <v>10</v>
      </c>
      <c r="B16" s="104"/>
      <c r="C16" s="130"/>
      <c r="D16" s="130"/>
      <c r="E16" s="122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03">
        <f>SUM(テーブル134[[#This Row],[列6]:[列35]])</f>
        <v>0</v>
      </c>
      <c r="AK16" s="103">
        <f>IF(テーブル134[[#This Row],[列3]]="常勤",1,IF(テーブル134[[#This Row],[列382]]&gt;=1,1,テーブル134[[#This Row],[列382]]))</f>
        <v>0</v>
      </c>
      <c r="AL16" s="119">
        <f>テーブル134[[#This Row],[列37]]/$AL$1*7/AI$1</f>
        <v>0</v>
      </c>
    </row>
    <row r="17" spans="1:38" ht="23.25" customHeight="1">
      <c r="A17" s="101">
        <f t="shared" si="2"/>
        <v>11</v>
      </c>
      <c r="B17" s="104"/>
      <c r="C17" s="130"/>
      <c r="D17" s="130"/>
      <c r="E17" s="122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03">
        <f>SUM(テーブル134[[#This Row],[列6]:[列35]])</f>
        <v>0</v>
      </c>
      <c r="AK17" s="103">
        <f>IF(テーブル134[[#This Row],[列3]]="常勤",1,IF(テーブル134[[#This Row],[列382]]&gt;=1,1,テーブル134[[#This Row],[列382]]))</f>
        <v>0</v>
      </c>
      <c r="AL17" s="119">
        <f>テーブル134[[#This Row],[列37]]/$AL$1*7/AI$1</f>
        <v>0</v>
      </c>
    </row>
    <row r="18" spans="1:38" ht="23.25" customHeight="1">
      <c r="A18" s="101">
        <f t="shared" si="2"/>
        <v>12</v>
      </c>
      <c r="B18" s="104"/>
      <c r="C18" s="130"/>
      <c r="D18" s="130"/>
      <c r="E18" s="122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03">
        <f>SUM(テーブル134[[#This Row],[列6]:[列35]])</f>
        <v>0</v>
      </c>
      <c r="AK18" s="103">
        <f>IF(テーブル134[[#This Row],[列3]]="常勤",1,IF(テーブル134[[#This Row],[列382]]&gt;=1,1,テーブル134[[#This Row],[列382]]))</f>
        <v>0</v>
      </c>
      <c r="AL18" s="119">
        <f>テーブル134[[#This Row],[列37]]/$AL$1*7/AI$1</f>
        <v>0</v>
      </c>
    </row>
    <row r="19" spans="1:38" ht="23.25" customHeight="1">
      <c r="A19" s="101">
        <f t="shared" si="2"/>
        <v>13</v>
      </c>
      <c r="B19" s="104"/>
      <c r="C19" s="130"/>
      <c r="D19" s="130"/>
      <c r="E19" s="122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03">
        <f>SUM(テーブル134[[#This Row],[列6]:[列35]])</f>
        <v>0</v>
      </c>
      <c r="AK19" s="103">
        <f>IF(テーブル134[[#This Row],[列3]]="常勤",1,IF(テーブル134[[#This Row],[列382]]&gt;=1,1,テーブル134[[#This Row],[列382]]))</f>
        <v>0</v>
      </c>
      <c r="AL19" s="119">
        <f>テーブル134[[#This Row],[列37]]/$AL$1*7/AI$1</f>
        <v>0</v>
      </c>
    </row>
    <row r="20" spans="1:38" ht="23.25" customHeight="1">
      <c r="A20" s="101">
        <f t="shared" si="2"/>
        <v>14</v>
      </c>
      <c r="B20" s="104"/>
      <c r="C20" s="130"/>
      <c r="D20" s="130"/>
      <c r="E20" s="122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03">
        <f>SUM(テーブル134[[#This Row],[列6]:[列35]])</f>
        <v>0</v>
      </c>
      <c r="AK20" s="103">
        <f>IF(テーブル134[[#This Row],[列3]]="常勤",1,IF(テーブル134[[#This Row],[列382]]&gt;=1,1,テーブル134[[#This Row],[列382]]))</f>
        <v>0</v>
      </c>
      <c r="AL20" s="119">
        <f>テーブル134[[#This Row],[列37]]/$AL$1*7/AI$1</f>
        <v>0</v>
      </c>
    </row>
    <row r="21" spans="1:38" ht="23.25" customHeight="1">
      <c r="A21" s="101">
        <f t="shared" si="2"/>
        <v>15</v>
      </c>
      <c r="B21" s="104"/>
      <c r="C21" s="130"/>
      <c r="D21" s="130"/>
      <c r="E21" s="122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03">
        <f>SUM(テーブル134[[#This Row],[列6]:[列35]])</f>
        <v>0</v>
      </c>
      <c r="AK21" s="103">
        <f>IF(テーブル134[[#This Row],[列3]]="常勤",1,IF(テーブル134[[#This Row],[列382]]&gt;=1,1,テーブル134[[#This Row],[列382]]))</f>
        <v>0</v>
      </c>
      <c r="AL21" s="119">
        <f>テーブル134[[#This Row],[列37]]/$AL$1*7/AI$1</f>
        <v>0</v>
      </c>
    </row>
    <row r="22" spans="1:38" ht="23.25" customHeight="1">
      <c r="A22" s="101">
        <f t="shared" si="2"/>
        <v>16</v>
      </c>
      <c r="B22" s="104"/>
      <c r="C22" s="130"/>
      <c r="D22" s="130"/>
      <c r="E22" s="122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03">
        <f>SUM(テーブル134[[#This Row],[列6]:[列35]])</f>
        <v>0</v>
      </c>
      <c r="AK22" s="103">
        <f>IF(テーブル134[[#This Row],[列3]]="常勤",1,IF(テーブル134[[#This Row],[列382]]&gt;=1,1,テーブル134[[#This Row],[列382]]))</f>
        <v>0</v>
      </c>
      <c r="AL22" s="119">
        <f>テーブル134[[#This Row],[列37]]/$AL$1*7/AI$1</f>
        <v>0</v>
      </c>
    </row>
    <row r="23" spans="1:38" ht="23.25" customHeight="1">
      <c r="A23" s="101">
        <f t="shared" si="2"/>
        <v>17</v>
      </c>
      <c r="B23" s="104"/>
      <c r="C23" s="130"/>
      <c r="D23" s="130"/>
      <c r="E23" s="122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03">
        <f>SUM(テーブル134[[#This Row],[列6]:[列35]])</f>
        <v>0</v>
      </c>
      <c r="AK23" s="103">
        <f>IF(テーブル134[[#This Row],[列3]]="常勤",1,IF(テーブル134[[#This Row],[列382]]&gt;=1,1,テーブル134[[#This Row],[列382]]))</f>
        <v>0</v>
      </c>
      <c r="AL23" s="119">
        <f>テーブル134[[#This Row],[列37]]/$AL$1*7/AI$1</f>
        <v>0</v>
      </c>
    </row>
    <row r="24" spans="1:38" ht="23.25" customHeight="1">
      <c r="A24" s="101">
        <f t="shared" si="2"/>
        <v>18</v>
      </c>
      <c r="B24" s="104"/>
      <c r="C24" s="130"/>
      <c r="D24" s="130"/>
      <c r="E24" s="122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03">
        <f>SUM(テーブル134[[#This Row],[列6]:[列35]])</f>
        <v>0</v>
      </c>
      <c r="AK24" s="103">
        <f>IF(テーブル134[[#This Row],[列3]]="常勤",1,IF(テーブル134[[#This Row],[列382]]&gt;=1,1,テーブル134[[#This Row],[列382]]))</f>
        <v>0</v>
      </c>
      <c r="AL24" s="119">
        <f>テーブル134[[#This Row],[列37]]/$AL$1*7/AI$1</f>
        <v>0</v>
      </c>
    </row>
    <row r="25" spans="1:38" ht="23.25" customHeight="1">
      <c r="A25" s="101">
        <f t="shared" si="2"/>
        <v>19</v>
      </c>
      <c r="B25" s="104"/>
      <c r="C25" s="130"/>
      <c r="D25" s="130"/>
      <c r="E25" s="122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03">
        <f>SUM(テーブル134[[#This Row],[列6]:[列35]])</f>
        <v>0</v>
      </c>
      <c r="AK25" s="103">
        <f>IF(テーブル134[[#This Row],[列3]]="常勤",1,IF(テーブル134[[#This Row],[列382]]&gt;=1,1,テーブル134[[#This Row],[列382]]))</f>
        <v>0</v>
      </c>
      <c r="AL25" s="119">
        <f>テーブル134[[#This Row],[列37]]/$AL$1*7/AI$1</f>
        <v>0</v>
      </c>
    </row>
    <row r="26" spans="1:38" ht="23.25" customHeight="1">
      <c r="A26" s="101">
        <f t="shared" si="2"/>
        <v>20</v>
      </c>
      <c r="B26" s="104"/>
      <c r="C26" s="130"/>
      <c r="D26" s="130"/>
      <c r="E26" s="123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03">
        <f>SUM(テーブル134[[#This Row],[列6]:[列35]])</f>
        <v>0</v>
      </c>
      <c r="AK26" s="103">
        <f>IF(テーブル134[[#This Row],[列3]]="常勤",1,IF(テーブル134[[#This Row],[列382]]&gt;=1,1,テーブル134[[#This Row],[列382]]))</f>
        <v>0</v>
      </c>
      <c r="AL26" s="119">
        <f>テーブル134[[#This Row],[列37]]/$AL$1*7/AI$1</f>
        <v>0</v>
      </c>
    </row>
    <row r="27" spans="1:38" ht="12.75" thickBot="1"/>
    <row r="28" spans="1:38" s="109" customFormat="1" ht="21.75" customHeight="1">
      <c r="A28" s="192" t="s">
        <v>167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223" t="s">
        <v>168</v>
      </c>
      <c r="AG28" s="223"/>
      <c r="AH28" s="223"/>
      <c r="AI28" s="224"/>
      <c r="AJ28" s="193">
        <f>ROUNDDOWN(AK30,1)</f>
        <v>0</v>
      </c>
      <c r="AK28" s="194"/>
      <c r="AL28" s="108"/>
    </row>
    <row r="29" spans="1:38" s="109" customFormat="1" ht="21.75" customHeight="1" thickBot="1">
      <c r="A29" s="192" t="s">
        <v>169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223"/>
      <c r="AG29" s="223"/>
      <c r="AH29" s="223"/>
      <c r="AI29" s="224"/>
      <c r="AJ29" s="195"/>
      <c r="AK29" s="196"/>
      <c r="AL29" s="108"/>
    </row>
    <row r="30" spans="1:38" s="109" customFormat="1" ht="21.75" customHeight="1">
      <c r="A30" s="192" t="s">
        <v>170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10"/>
      <c r="AG30" s="110"/>
      <c r="AH30" s="110"/>
      <c r="AI30" s="110"/>
      <c r="AJ30" s="110"/>
      <c r="AK30" s="111">
        <f>SUM(テーブル134[列38])</f>
        <v>0</v>
      </c>
      <c r="AL30" s="112"/>
    </row>
    <row r="31" spans="1:38" ht="21.75" customHeight="1">
      <c r="A31" s="192" t="s">
        <v>215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</row>
  </sheetData>
  <mergeCells count="21">
    <mergeCell ref="A30:AE30"/>
    <mergeCell ref="A31:AE31"/>
    <mergeCell ref="AF28:AI29"/>
    <mergeCell ref="AK4:AK5"/>
    <mergeCell ref="AL4:AL5"/>
    <mergeCell ref="A28:AE28"/>
    <mergeCell ref="AJ28:AK29"/>
    <mergeCell ref="A29:AE29"/>
    <mergeCell ref="A4:A5"/>
    <mergeCell ref="B4:B5"/>
    <mergeCell ref="C4:C5"/>
    <mergeCell ref="D4:D5"/>
    <mergeCell ref="E4:E5"/>
    <mergeCell ref="AJ4:AJ5"/>
    <mergeCell ref="C1:J1"/>
    <mergeCell ref="K1:V1"/>
    <mergeCell ref="W1:AH2"/>
    <mergeCell ref="AI1:AJ2"/>
    <mergeCell ref="AK1:AK2"/>
    <mergeCell ref="C2:J2"/>
    <mergeCell ref="K2:V2"/>
  </mergeCells>
  <phoneticPr fontId="1"/>
  <conditionalFormatting sqref="F7:AI26">
    <cfRule type="expression" dxfId="44" priority="2">
      <formula>INDIRECT(ADDRESS(ROW(),COLUMN()))=TRUNC(INDIRECT(ADDRESS(ROW(),COLUMN())))</formula>
    </cfRule>
  </conditionalFormatting>
  <conditionalFormatting sqref="AI1">
    <cfRule type="expression" dxfId="43" priority="1">
      <formula>INDIRECT(ADDRESS(ROW(),COLUMN()))=TRUNC(INDIRECT(ADDRESS(ROW(),COLUMN())))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リスト３!$C$1</xm:f>
          </x14:formula1>
          <xm:sqref>D7:D26</xm:sqref>
        </x14:dataValidation>
        <x14:dataValidation type="list" allowBlank="1" showInputMessage="1" showErrorMessage="1">
          <x14:formula1>
            <xm:f>リスト３!$B$1:$B$2</xm:f>
          </x14:formula1>
          <xm:sqref>C7:C26</xm:sqref>
        </x14:dataValidation>
        <x14:dataValidation type="list" allowBlank="1" showInputMessage="1" showErrorMessage="1">
          <x14:formula1>
            <xm:f>リスト３!$D$1:$D$23</xm:f>
          </x14:formula1>
          <xm:sqref>B7:B26</xm:sqref>
        </x14:dataValidation>
        <x14:dataValidation type="list" allowBlank="1" showInputMessage="1" showErrorMessage="1">
          <x14:formula1>
            <xm:f>リスト３!$A$1:$A$10</xm:f>
          </x14:formula1>
          <xm:sqref>K2:V2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/>
  </sheetPr>
  <dimension ref="A1:G10"/>
  <sheetViews>
    <sheetView workbookViewId="0">
      <pane ySplit="1" topLeftCell="A2" activePane="bottomLeft" state="frozen"/>
      <selection activeCell="D104" sqref="D104"/>
      <selection pane="bottomLeft" activeCell="F11" sqref="F11"/>
    </sheetView>
  </sheetViews>
  <sheetFormatPr defaultRowHeight="18.75"/>
  <cols>
    <col min="1" max="3" width="9" style="6"/>
    <col min="4" max="4" width="2.75" style="6" customWidth="1"/>
    <col min="5" max="5" width="24.5" style="6" bestFit="1" customWidth="1"/>
    <col min="6" max="6" width="29.75" style="6" customWidth="1"/>
    <col min="7" max="7" width="10.5" style="6" bestFit="1" customWidth="1"/>
    <col min="8" max="16384" width="9" style="6"/>
  </cols>
  <sheetData>
    <row r="1" spans="1:7">
      <c r="C1" s="7" t="s">
        <v>64</v>
      </c>
      <c r="D1" s="60"/>
      <c r="E1" s="13" t="s">
        <v>31</v>
      </c>
      <c r="F1" s="13" t="s">
        <v>65</v>
      </c>
    </row>
    <row r="2" spans="1:7">
      <c r="C2" s="7" t="s">
        <v>62</v>
      </c>
      <c r="D2" s="60"/>
      <c r="E2" s="7" t="s">
        <v>108</v>
      </c>
      <c r="F2" s="7" t="s">
        <v>66</v>
      </c>
      <c r="G2" s="17" t="s">
        <v>90</v>
      </c>
    </row>
    <row r="3" spans="1:7">
      <c r="A3" s="6" t="s">
        <v>75</v>
      </c>
      <c r="B3" s="6" t="s">
        <v>79</v>
      </c>
      <c r="C3" s="7" t="s">
        <v>63</v>
      </c>
      <c r="D3" s="60"/>
      <c r="E3" s="7" t="s">
        <v>269</v>
      </c>
      <c r="F3" s="7" t="s">
        <v>224</v>
      </c>
      <c r="G3" s="17" t="s">
        <v>91</v>
      </c>
    </row>
    <row r="4" spans="1:7">
      <c r="A4" s="6" t="s">
        <v>76</v>
      </c>
      <c r="B4" s="6" t="s">
        <v>80</v>
      </c>
      <c r="D4" s="61"/>
      <c r="E4" s="7" t="s">
        <v>243</v>
      </c>
      <c r="F4" s="7" t="s">
        <v>67</v>
      </c>
      <c r="G4" s="17" t="s">
        <v>92</v>
      </c>
    </row>
    <row r="5" spans="1:7">
      <c r="A5" s="6" t="s">
        <v>77</v>
      </c>
      <c r="B5" s="6" t="s">
        <v>81</v>
      </c>
      <c r="E5" s="7" t="s">
        <v>109</v>
      </c>
      <c r="F5" s="7" t="s">
        <v>68</v>
      </c>
      <c r="G5" s="17" t="s">
        <v>93</v>
      </c>
    </row>
    <row r="6" spans="1:7">
      <c r="A6" s="17" t="s">
        <v>78</v>
      </c>
      <c r="B6" s="17" t="s">
        <v>82</v>
      </c>
      <c r="E6" s="7" t="s">
        <v>87</v>
      </c>
      <c r="F6" s="25" t="s">
        <v>88</v>
      </c>
    </row>
    <row r="7" spans="1:7">
      <c r="B7" s="17" t="s">
        <v>83</v>
      </c>
      <c r="E7" s="7" t="s">
        <v>110</v>
      </c>
      <c r="F7" s="7" t="s">
        <v>69</v>
      </c>
    </row>
    <row r="8" spans="1:7">
      <c r="B8" s="17" t="s">
        <v>84</v>
      </c>
      <c r="E8" s="25" t="s">
        <v>244</v>
      </c>
      <c r="F8" s="25" t="s">
        <v>245</v>
      </c>
    </row>
    <row r="9" spans="1:7">
      <c r="E9" s="7" t="s">
        <v>235</v>
      </c>
      <c r="F9" s="7" t="s">
        <v>254</v>
      </c>
    </row>
    <row r="10" spans="1:7">
      <c r="E10" s="140"/>
      <c r="F10" s="140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1"/>
    <pageSetUpPr fitToPage="1"/>
  </sheetPr>
  <dimension ref="A1:C43"/>
  <sheetViews>
    <sheetView workbookViewId="0">
      <pane ySplit="1" topLeftCell="A2" activePane="bottomLeft" state="frozen"/>
      <selection activeCell="H14" sqref="H14"/>
      <selection pane="bottomLeft" activeCell="G36" sqref="G36"/>
    </sheetView>
  </sheetViews>
  <sheetFormatPr defaultRowHeight="18.75"/>
  <cols>
    <col min="1" max="1" width="48.5" style="14" customWidth="1"/>
    <col min="2" max="2" width="13" style="14" bestFit="1" customWidth="1"/>
    <col min="3" max="3" width="10.75" style="28" customWidth="1"/>
    <col min="4" max="16384" width="9" style="6"/>
  </cols>
  <sheetData>
    <row r="1" spans="1:3" s="75" customFormat="1" ht="15" customHeight="1">
      <c r="A1" s="73" t="s">
        <v>30</v>
      </c>
      <c r="B1" s="73" t="s">
        <v>35</v>
      </c>
      <c r="C1" s="74" t="s">
        <v>101</v>
      </c>
    </row>
    <row r="2" spans="1:3" s="75" customFormat="1" ht="15" customHeight="1">
      <c r="A2" s="76" t="s">
        <v>6</v>
      </c>
      <c r="B2" s="77" t="s">
        <v>32</v>
      </c>
      <c r="C2" s="78">
        <v>5000</v>
      </c>
    </row>
    <row r="3" spans="1:3" s="75" customFormat="1" ht="15" customHeight="1">
      <c r="A3" s="76" t="s">
        <v>7</v>
      </c>
      <c r="B3" s="77" t="s">
        <v>32</v>
      </c>
      <c r="C3" s="78">
        <v>5000</v>
      </c>
    </row>
    <row r="4" spans="1:3" s="75" customFormat="1" ht="15" customHeight="1">
      <c r="A4" s="76" t="s">
        <v>8</v>
      </c>
      <c r="B4" s="77" t="s">
        <v>32</v>
      </c>
      <c r="C4" s="78">
        <v>5000</v>
      </c>
    </row>
    <row r="5" spans="1:3" s="75" customFormat="1" ht="15" customHeight="1">
      <c r="A5" s="76" t="s">
        <v>9</v>
      </c>
      <c r="B5" s="77" t="s">
        <v>32</v>
      </c>
      <c r="C5" s="78">
        <v>5000</v>
      </c>
    </row>
    <row r="6" spans="1:3" s="75" customFormat="1" ht="15" customHeight="1">
      <c r="A6" s="76" t="s">
        <v>10</v>
      </c>
      <c r="B6" s="77" t="s">
        <v>32</v>
      </c>
      <c r="C6" s="78">
        <v>5000</v>
      </c>
    </row>
    <row r="7" spans="1:3" s="75" customFormat="1" ht="15" customHeight="1">
      <c r="A7" s="76" t="s">
        <v>11</v>
      </c>
      <c r="B7" s="77" t="s">
        <v>32</v>
      </c>
      <c r="C7" s="78">
        <v>5000</v>
      </c>
    </row>
    <row r="8" spans="1:3" s="75" customFormat="1" ht="15" customHeight="1">
      <c r="A8" s="76" t="s">
        <v>12</v>
      </c>
      <c r="B8" s="77" t="s">
        <v>32</v>
      </c>
      <c r="C8" s="78">
        <v>5000</v>
      </c>
    </row>
    <row r="9" spans="1:3" s="75" customFormat="1" ht="15" customHeight="1">
      <c r="A9" s="76" t="s">
        <v>228</v>
      </c>
      <c r="B9" s="77" t="s">
        <v>32</v>
      </c>
      <c r="C9" s="78">
        <v>5000</v>
      </c>
    </row>
    <row r="10" spans="1:3" s="75" customFormat="1" ht="15" customHeight="1">
      <c r="A10" s="76" t="s">
        <v>248</v>
      </c>
      <c r="B10" s="77" t="s">
        <v>32</v>
      </c>
      <c r="C10" s="137">
        <v>5000</v>
      </c>
    </row>
    <row r="11" spans="1:3" s="75" customFormat="1" ht="15" customHeight="1">
      <c r="A11" s="76" t="s">
        <v>249</v>
      </c>
      <c r="B11" s="77" t="s">
        <v>32</v>
      </c>
      <c r="C11" s="137">
        <v>5000</v>
      </c>
    </row>
    <row r="12" spans="1:3" s="75" customFormat="1" ht="15" customHeight="1">
      <c r="A12" s="76" t="s">
        <v>13</v>
      </c>
      <c r="B12" s="77" t="s">
        <v>32</v>
      </c>
      <c r="C12" s="78">
        <v>2500</v>
      </c>
    </row>
    <row r="13" spans="1:3" s="75" customFormat="1" ht="15" customHeight="1">
      <c r="A13" s="76" t="s">
        <v>14</v>
      </c>
      <c r="B13" s="77" t="s">
        <v>32</v>
      </c>
      <c r="C13" s="78">
        <v>2500</v>
      </c>
    </row>
    <row r="14" spans="1:3" s="75" customFormat="1" ht="15" customHeight="1">
      <c r="A14" s="76" t="s">
        <v>15</v>
      </c>
      <c r="B14" s="77" t="s">
        <v>32</v>
      </c>
      <c r="C14" s="78">
        <v>2500</v>
      </c>
    </row>
    <row r="15" spans="1:3" s="75" customFormat="1" ht="15" customHeight="1">
      <c r="A15" s="76" t="s">
        <v>16</v>
      </c>
      <c r="B15" s="77" t="s">
        <v>32</v>
      </c>
      <c r="C15" s="78">
        <v>2500</v>
      </c>
    </row>
    <row r="16" spans="1:3" s="75" customFormat="1" ht="15" customHeight="1">
      <c r="A16" s="76" t="s">
        <v>17</v>
      </c>
      <c r="B16" s="77" t="s">
        <v>32</v>
      </c>
      <c r="C16" s="78">
        <v>2500</v>
      </c>
    </row>
    <row r="17" spans="1:3" s="75" customFormat="1" ht="15" customHeight="1">
      <c r="A17" s="76" t="s">
        <v>18</v>
      </c>
      <c r="B17" s="77" t="s">
        <v>32</v>
      </c>
      <c r="C17" s="78">
        <v>2500</v>
      </c>
    </row>
    <row r="18" spans="1:3" s="75" customFormat="1" ht="15" customHeight="1">
      <c r="A18" s="76" t="s">
        <v>239</v>
      </c>
      <c r="B18" s="77" t="s">
        <v>32</v>
      </c>
      <c r="C18" s="78">
        <v>2500</v>
      </c>
    </row>
    <row r="19" spans="1:3" s="75" customFormat="1" ht="15" customHeight="1">
      <c r="A19" s="76" t="s">
        <v>38</v>
      </c>
      <c r="B19" s="79" t="s">
        <v>33</v>
      </c>
      <c r="C19" s="78">
        <v>15000</v>
      </c>
    </row>
    <row r="20" spans="1:3" s="75" customFormat="1" ht="15" customHeight="1">
      <c r="A20" s="76" t="s">
        <v>37</v>
      </c>
      <c r="B20" s="79" t="s">
        <v>33</v>
      </c>
      <c r="C20" s="78">
        <v>25000</v>
      </c>
    </row>
    <row r="21" spans="1:3" s="75" customFormat="1" ht="15" customHeight="1">
      <c r="A21" s="76" t="s">
        <v>39</v>
      </c>
      <c r="B21" s="79" t="s">
        <v>33</v>
      </c>
      <c r="C21" s="78">
        <v>15000</v>
      </c>
    </row>
    <row r="22" spans="1:3" s="75" customFormat="1" ht="15" customHeight="1">
      <c r="A22" s="76" t="s">
        <v>43</v>
      </c>
      <c r="B22" s="79" t="s">
        <v>33</v>
      </c>
      <c r="C22" s="78">
        <v>25000</v>
      </c>
    </row>
    <row r="23" spans="1:3" s="75" customFormat="1" ht="15" customHeight="1">
      <c r="A23" s="76" t="s">
        <v>40</v>
      </c>
      <c r="B23" s="79" t="s">
        <v>33</v>
      </c>
      <c r="C23" s="78">
        <v>15000</v>
      </c>
    </row>
    <row r="24" spans="1:3" s="75" customFormat="1" ht="15" customHeight="1">
      <c r="A24" s="76" t="s">
        <v>44</v>
      </c>
      <c r="B24" s="79" t="s">
        <v>33</v>
      </c>
      <c r="C24" s="78">
        <v>25000</v>
      </c>
    </row>
    <row r="25" spans="1:3" s="75" customFormat="1" ht="15" customHeight="1">
      <c r="A25" s="76" t="s">
        <v>41</v>
      </c>
      <c r="B25" s="79" t="s">
        <v>33</v>
      </c>
      <c r="C25" s="78">
        <v>15000</v>
      </c>
    </row>
    <row r="26" spans="1:3" s="75" customFormat="1" ht="15" customHeight="1">
      <c r="A26" s="76" t="s">
        <v>45</v>
      </c>
      <c r="B26" s="79" t="s">
        <v>33</v>
      </c>
      <c r="C26" s="78">
        <v>25000</v>
      </c>
    </row>
    <row r="27" spans="1:3" s="75" customFormat="1" ht="15" customHeight="1">
      <c r="A27" s="76" t="s">
        <v>42</v>
      </c>
      <c r="B27" s="79" t="s">
        <v>33</v>
      </c>
      <c r="C27" s="78">
        <v>15000</v>
      </c>
    </row>
    <row r="28" spans="1:3" s="75" customFormat="1" ht="15" customHeight="1">
      <c r="A28" s="76" t="s">
        <v>46</v>
      </c>
      <c r="B28" s="79" t="s">
        <v>33</v>
      </c>
      <c r="C28" s="78">
        <v>25000</v>
      </c>
    </row>
    <row r="29" spans="1:3" s="75" customFormat="1" ht="15" customHeight="1">
      <c r="A29" s="80" t="s">
        <v>47</v>
      </c>
      <c r="B29" s="79" t="s">
        <v>33</v>
      </c>
      <c r="C29" s="78">
        <v>2500</v>
      </c>
    </row>
    <row r="30" spans="1:3" s="75" customFormat="1" ht="15" customHeight="1">
      <c r="A30" s="80" t="s">
        <v>48</v>
      </c>
      <c r="B30" s="79" t="s">
        <v>33</v>
      </c>
      <c r="C30" s="78">
        <v>5000</v>
      </c>
    </row>
    <row r="31" spans="1:3" s="75" customFormat="1" ht="15" customHeight="1">
      <c r="A31" s="80" t="s">
        <v>49</v>
      </c>
      <c r="B31" s="79" t="s">
        <v>33</v>
      </c>
      <c r="C31" s="78">
        <v>7500</v>
      </c>
    </row>
    <row r="32" spans="1:3" s="75" customFormat="1" ht="15" customHeight="1">
      <c r="A32" s="80" t="s">
        <v>50</v>
      </c>
      <c r="B32" s="79" t="s">
        <v>33</v>
      </c>
      <c r="C32" s="78">
        <v>2500</v>
      </c>
    </row>
    <row r="33" spans="1:3" s="75" customFormat="1" ht="15" customHeight="1">
      <c r="A33" s="80" t="s">
        <v>54</v>
      </c>
      <c r="B33" s="79" t="s">
        <v>33</v>
      </c>
      <c r="C33" s="78">
        <v>5000</v>
      </c>
    </row>
    <row r="34" spans="1:3" s="75" customFormat="1" ht="15" customHeight="1">
      <c r="A34" s="80" t="s">
        <v>58</v>
      </c>
      <c r="B34" s="79" t="s">
        <v>33</v>
      </c>
      <c r="C34" s="78">
        <v>7500</v>
      </c>
    </row>
    <row r="35" spans="1:3" s="75" customFormat="1" ht="15" customHeight="1">
      <c r="A35" s="80" t="s">
        <v>51</v>
      </c>
      <c r="B35" s="79" t="s">
        <v>33</v>
      </c>
      <c r="C35" s="78">
        <v>2500</v>
      </c>
    </row>
    <row r="36" spans="1:3" s="75" customFormat="1" ht="15" customHeight="1">
      <c r="A36" s="80" t="s">
        <v>55</v>
      </c>
      <c r="B36" s="79" t="s">
        <v>33</v>
      </c>
      <c r="C36" s="78">
        <v>5000</v>
      </c>
    </row>
    <row r="37" spans="1:3" s="75" customFormat="1" ht="15" customHeight="1">
      <c r="A37" s="80" t="s">
        <v>59</v>
      </c>
      <c r="B37" s="79" t="s">
        <v>33</v>
      </c>
      <c r="C37" s="78">
        <v>7500</v>
      </c>
    </row>
    <row r="38" spans="1:3" s="75" customFormat="1" ht="15" customHeight="1">
      <c r="A38" s="80" t="s">
        <v>52</v>
      </c>
      <c r="B38" s="79" t="s">
        <v>33</v>
      </c>
      <c r="C38" s="78">
        <v>2500</v>
      </c>
    </row>
    <row r="39" spans="1:3" s="75" customFormat="1" ht="15" customHeight="1">
      <c r="A39" s="80" t="s">
        <v>56</v>
      </c>
      <c r="B39" s="79" t="s">
        <v>33</v>
      </c>
      <c r="C39" s="78">
        <v>5000</v>
      </c>
    </row>
    <row r="40" spans="1:3" s="75" customFormat="1" ht="15" customHeight="1">
      <c r="A40" s="80" t="s">
        <v>60</v>
      </c>
      <c r="B40" s="79" t="s">
        <v>33</v>
      </c>
      <c r="C40" s="78">
        <v>7500</v>
      </c>
    </row>
    <row r="41" spans="1:3" s="75" customFormat="1" ht="15" customHeight="1">
      <c r="A41" s="80" t="s">
        <v>53</v>
      </c>
      <c r="B41" s="79" t="s">
        <v>33</v>
      </c>
      <c r="C41" s="78">
        <v>2500</v>
      </c>
    </row>
    <row r="42" spans="1:3" s="75" customFormat="1" ht="15" customHeight="1">
      <c r="A42" s="80" t="s">
        <v>57</v>
      </c>
      <c r="B42" s="79" t="s">
        <v>33</v>
      </c>
      <c r="C42" s="78">
        <v>5000</v>
      </c>
    </row>
    <row r="43" spans="1:3" s="75" customFormat="1" ht="15" customHeight="1">
      <c r="A43" s="80" t="s">
        <v>61</v>
      </c>
      <c r="B43" s="79" t="s">
        <v>33</v>
      </c>
      <c r="C43" s="78">
        <v>7500</v>
      </c>
    </row>
  </sheetData>
  <phoneticPr fontId="1"/>
  <pageMargins left="0.70866141732283472" right="0.70866141732283472" top="0.55118110236220474" bottom="0.55118110236220474" header="0.31496062992125984" footer="0.31496062992125984"/>
  <pageSetup paperSize="9"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A14" sqref="A14"/>
    </sheetView>
  </sheetViews>
  <sheetFormatPr defaultRowHeight="18.75"/>
  <cols>
    <col min="1" max="1" width="48.5" style="14" customWidth="1"/>
    <col min="2" max="3" width="9" style="14"/>
    <col min="4" max="4" width="32.375" style="14" customWidth="1"/>
    <col min="5" max="5" width="27.25" style="14" customWidth="1"/>
    <col min="6" max="16384" width="9" style="14"/>
  </cols>
  <sheetData>
    <row r="1" spans="1:5">
      <c r="A1" s="113" t="s">
        <v>171</v>
      </c>
      <c r="B1" s="25" t="s">
        <v>172</v>
      </c>
      <c r="C1" s="25" t="s">
        <v>165</v>
      </c>
      <c r="D1" s="25" t="s">
        <v>173</v>
      </c>
      <c r="E1" s="114" t="s">
        <v>19</v>
      </c>
    </row>
    <row r="2" spans="1:5">
      <c r="A2" s="113" t="s">
        <v>174</v>
      </c>
      <c r="B2" s="25" t="s">
        <v>164</v>
      </c>
      <c r="C2" s="25"/>
      <c r="D2" s="25" t="s">
        <v>175</v>
      </c>
      <c r="E2" s="114" t="s">
        <v>20</v>
      </c>
    </row>
    <row r="3" spans="1:5">
      <c r="A3" s="113" t="s">
        <v>176</v>
      </c>
      <c r="D3" s="25" t="s">
        <v>177</v>
      </c>
      <c r="E3" s="114" t="s">
        <v>21</v>
      </c>
    </row>
    <row r="4" spans="1:5">
      <c r="A4" s="113" t="s">
        <v>178</v>
      </c>
      <c r="D4" s="25" t="s">
        <v>179</v>
      </c>
      <c r="E4" s="114" t="s">
        <v>22</v>
      </c>
    </row>
    <row r="5" spans="1:5">
      <c r="A5" s="113" t="s">
        <v>180</v>
      </c>
      <c r="D5" s="25" t="s">
        <v>181</v>
      </c>
      <c r="E5" s="114" t="s">
        <v>26</v>
      </c>
    </row>
    <row r="6" spans="1:5">
      <c r="A6" s="115" t="s">
        <v>182</v>
      </c>
      <c r="D6" s="25" t="s">
        <v>183</v>
      </c>
      <c r="E6" s="114" t="s">
        <v>23</v>
      </c>
    </row>
    <row r="7" spans="1:5">
      <c r="A7" s="115" t="s">
        <v>184</v>
      </c>
      <c r="D7" s="25" t="s">
        <v>185</v>
      </c>
      <c r="E7" s="114" t="s">
        <v>24</v>
      </c>
    </row>
    <row r="8" spans="1:5">
      <c r="A8" s="115" t="s">
        <v>186</v>
      </c>
      <c r="D8" s="25" t="s">
        <v>187</v>
      </c>
      <c r="E8" s="114" t="s">
        <v>25</v>
      </c>
    </row>
    <row r="9" spans="1:5">
      <c r="A9" s="115" t="s">
        <v>188</v>
      </c>
      <c r="D9" s="25" t="s">
        <v>189</v>
      </c>
      <c r="E9" s="114" t="s">
        <v>71</v>
      </c>
    </row>
    <row r="10" spans="1:5">
      <c r="A10" s="115" t="s">
        <v>190</v>
      </c>
      <c r="D10" s="25" t="s">
        <v>191</v>
      </c>
      <c r="E10" s="114" t="s">
        <v>72</v>
      </c>
    </row>
    <row r="11" spans="1:5">
      <c r="D11" s="25" t="s">
        <v>192</v>
      </c>
      <c r="E11" s="114" t="s">
        <v>193</v>
      </c>
    </row>
    <row r="12" spans="1:5">
      <c r="D12" s="25" t="s">
        <v>194</v>
      </c>
      <c r="E12" s="114" t="s">
        <v>73</v>
      </c>
    </row>
    <row r="13" spans="1:5">
      <c r="D13" s="25" t="s">
        <v>195</v>
      </c>
      <c r="E13" s="114" t="s">
        <v>27</v>
      </c>
    </row>
    <row r="14" spans="1:5">
      <c r="D14" s="25" t="s">
        <v>196</v>
      </c>
      <c r="E14" s="114" t="s">
        <v>28</v>
      </c>
    </row>
    <row r="15" spans="1:5">
      <c r="D15" s="25" t="s">
        <v>197</v>
      </c>
      <c r="E15" s="114" t="s">
        <v>74</v>
      </c>
    </row>
    <row r="16" spans="1:5">
      <c r="D16" s="25" t="s">
        <v>163</v>
      </c>
      <c r="E16" s="114" t="s">
        <v>198</v>
      </c>
    </row>
    <row r="17" spans="4:5">
      <c r="D17" s="25" t="s">
        <v>199</v>
      </c>
      <c r="E17" s="114" t="s">
        <v>200</v>
      </c>
    </row>
    <row r="18" spans="4:5">
      <c r="D18" s="25" t="s">
        <v>201</v>
      </c>
      <c r="E18" s="114" t="s">
        <v>202</v>
      </c>
    </row>
    <row r="19" spans="4:5">
      <c r="D19" s="25" t="s">
        <v>203</v>
      </c>
      <c r="E19" s="114" t="s">
        <v>204</v>
      </c>
    </row>
    <row r="20" spans="4:5">
      <c r="D20" s="25" t="s">
        <v>205</v>
      </c>
      <c r="E20" s="114" t="s">
        <v>206</v>
      </c>
    </row>
    <row r="21" spans="4:5">
      <c r="D21" s="25" t="s">
        <v>207</v>
      </c>
      <c r="E21" s="114" t="s">
        <v>208</v>
      </c>
    </row>
    <row r="22" spans="4:5">
      <c r="D22" s="25" t="s">
        <v>209</v>
      </c>
      <c r="E22" s="114" t="s">
        <v>210</v>
      </c>
    </row>
    <row r="23" spans="4:5">
      <c r="D23" s="25" t="s">
        <v>166</v>
      </c>
      <c r="E23" s="114" t="s">
        <v>211</v>
      </c>
    </row>
    <row r="24" spans="4:5">
      <c r="E24" s="114" t="s">
        <v>212</v>
      </c>
    </row>
    <row r="25" spans="4:5">
      <c r="E25" s="114" t="s">
        <v>213</v>
      </c>
    </row>
    <row r="26" spans="4:5">
      <c r="E26" s="114" t="s">
        <v>214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I N V V Q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C S D V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g 1 V V K I p H u A 4 A A A A R A A A A E w A c A E Z v c m 1 1 b G F z L 1 N l Y 3 R p b 2 4 x L m 0 g o h g A K K A U A A A A A A A A A A A A A A A A A A A A A A A A A A A A K 0 5 N L s n M z 1 M I h t C G 1 g B Q S w E C L Q A U A A I A C A A k g 1 V V B u E H 1 a g A A A D 5 A A A A E g A A A A A A A A A A A A A A A A A A A A A A Q 2 9 u Z m l n L 1 B h Y 2 t h Z 2 U u e G 1 s U E s B A i 0 A F A A C A A g A J I N V V Q / K 6 a u k A A A A 6 Q A A A B M A A A A A A A A A A A A A A A A A 9 A A A A F t D b 2 5 0 Z W 5 0 X 1 R 5 c G V z X S 5 4 b W x Q S w E C L Q A U A A I A C A A k g 1 V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S G t h U 7 q c k O N v q e s a 5 4 K m g A A A A A C A A A A A A A D Z g A A w A A A A B A A A A D c + 4 P 2 g h p R R n o x o n O q 0 4 s G A A A A A A S A A A C g A A A A E A A A A I P Q h J C r W s P s q E a s P y z H X W x Q A A A A l a 3 2 n t F W a T I S A R Z x w F y a z I I 0 o 4 3 y X B T M y G M j R D c K 2 C l A v X r m T K h Q n k 2 M b a / v 4 5 r N u 6 S M n L I Z n K a Z Y B 2 N D M C 7 6 / 8 Z B y U H F V u W h G 4 J A f p 9 d Z E U A A A A 9 y k s I X f m 4 y h C S 8 b 1 4 f F q W 3 0 w s s M = < / D a t a M a s h u p > 
</file>

<file path=customXml/itemProps1.xml><?xml version="1.0" encoding="utf-8"?>
<ds:datastoreItem xmlns:ds="http://schemas.openxmlformats.org/officeDocument/2006/customXml" ds:itemID="{77080D1C-DCA3-4E68-97F6-26489678D96A}">
  <ds:schemaRefs>
    <ds:schemaRef ds:uri="http://schemas.microsoft.com/DataMashup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baseType="lpstr" size="15">
      <vt:lpstr>申請書</vt:lpstr>
      <vt:lpstr>一覧表 (記載例)</vt:lpstr>
      <vt:lpstr>一覧表</vt:lpstr>
      <vt:lpstr>請求書</vt:lpstr>
      <vt:lpstr>勤務体制一覧表（2月）</vt:lpstr>
      <vt:lpstr>勤務体制一覧表 （６月）</vt:lpstr>
      <vt:lpstr>リスト1</vt:lpstr>
      <vt:lpstr>リスト2</vt:lpstr>
      <vt:lpstr>リスト３</vt:lpstr>
      <vt:lpstr>申請書!_Hlk98483127</vt:lpstr>
      <vt:lpstr>一覧表!Print_Area</vt:lpstr>
      <vt:lpstr>'一覧表 (記載例)'!Print_Area</vt:lpstr>
      <vt:lpstr>申請書!Print_Area</vt:lpstr>
      <vt:lpstr>'勤務体制一覧表 （６月）'!Print_Titles</vt:lpstr>
      <vt:lpstr>'勤務体制一覧表（2月）'!Print_Titles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2023-07-27T06:03:09Z</dcterms:created>
  <dcterms:modified xsi:type="dcterms:W3CDTF">2025-02-28T02:59:34Z</dcterms:modified>
</cp:coreProperties>
</file>