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:mc="http://schemas.openxmlformats.org/markup-compatibility/2006" xmlns:r="http://schemas.openxmlformats.org/officeDocument/2006/relationships" xmlns:x15="http://schemas.microsoft.com/office/spreadsheetml/2010/11/main" xmlns="http://schemas.openxmlformats.org/spreadsheetml/2006/main" mc:Ignorable="x15">
  <fileVersion appName="xl" lastEdited="6" lowestEdited="6" rupBuild="14420"/>
  <workbookPr codeName="ThisWorkbook"/>
  <bookViews>
    <workbookView tabRatio="815" windowHeight="10920" windowWidth="21825" xWindow="0" yWindow="0"/>
  </bookViews>
  <sheets>
    <sheet r:id="rId1" name="申請書" sheetId="1"/>
    <sheet r:id="rId2" name="一覧表 (記載例)" sheetId="17"/>
    <sheet r:id="rId3" name="一覧表" sheetId="3"/>
    <sheet r:id="rId4" name="請求書" sheetId="13"/>
    <sheet r:id="rId5" name="勤務体制一覧表（７月）" sheetId="14" state="hidden"/>
    <sheet r:id="rId6" name="勤務体制一覧表 （６月）" sheetId="16" state="hidden"/>
    <sheet r:id="rId7" name="リスト1" sheetId="4"/>
    <sheet r:id="rId8" name="リスト2" sheetId="5"/>
    <sheet r:id="rId9" name="リスト３" sheetId="15"/>
  </sheets>
  <externalReferences>
    <externalReference r:id="rId10"/>
  </externalReferences>
  <definedNames>
    <definedName localSheetId="0" name="_Hlk98483127">申請書!$A$26</definedName>
    <definedName localSheetId="2" name="_xlnm.Print_Area">一覧表!$A$1:$K$27</definedName>
    <definedName localSheetId="1" name="_xlnm.Print_Area">'一覧表 (記載例)'!$A$1:$K$27</definedName>
    <definedName localSheetId="0" name="_xlnm.Print_Area">申請書!$A$1:$P$32</definedName>
    <definedName localSheetId="5" name="_xlnm.Print_Titles">'勤務体制一覧表 （６月）'!$1:$5</definedName>
    <definedName localSheetId="4" name="_xlnm.Print_Titles">'勤務体制一覧表（７月）'!$1:$5</definedName>
    <definedName localSheetId="1" name="サービス提供責任者">#REF!</definedName>
    <definedName localSheetId="5" name="サービス提供責任者">#REF!</definedName>
    <definedName name="サービス提供責任者">#REF!</definedName>
    <definedName localSheetId="8" name="管理者">#REF!</definedName>
    <definedName localSheetId="1" name="管理者">#REF!</definedName>
    <definedName localSheetId="5" name="管理者">#REF!</definedName>
    <definedName localSheetId="4" name="管理者">#REF!</definedName>
    <definedName name="管理者">#REF!</definedName>
    <definedName name="区分">[1]設定!$A$2:$A$20</definedName>
    <definedName localSheetId="8" name="区分3">#REF!</definedName>
    <definedName localSheetId="1" name="区分3">#REF!</definedName>
    <definedName localSheetId="5" name="区分3">#REF!</definedName>
    <definedName localSheetId="4" name="区分3">#REF!</definedName>
    <definedName name="区分3">#REF!</definedName>
    <definedName localSheetId="8" name="障がい福祉">#REF!</definedName>
    <definedName localSheetId="1" name="障がい福祉">#REF!</definedName>
    <definedName localSheetId="5" name="障がい福祉">#REF!</definedName>
    <definedName localSheetId="4" name="障がい福祉">#REF!</definedName>
    <definedName name="障がい福祉">#REF!</definedName>
    <definedName localSheetId="8" name="職種">#REF!</definedName>
    <definedName localSheetId="1" name="職種">#REF!</definedName>
    <definedName localSheetId="5" name="職種">#REF!</definedName>
    <definedName localSheetId="4" name="職種">#REF!</definedName>
    <definedName name="職種">#REF!</definedName>
    <definedName localSheetId="8" name="訪問介護員">#REF!</definedName>
    <definedName localSheetId="1" name="訪問介護員">#REF!</definedName>
    <definedName localSheetId="5" name="訪問介護員">#REF!</definedName>
    <definedName localSheetId="4" name="訪問介護員">#REF!</definedName>
    <definedName name="訪問介護員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7" l="1"/>
  <c r="F5" i="17"/>
  <c r="F6" i="17"/>
  <c r="F7" i="17"/>
  <c r="F8" i="17"/>
  <c r="F9" i="17"/>
  <c r="F10" i="17"/>
  <c r="F11" i="17"/>
  <c r="F12" i="17"/>
  <c r="F13" i="17"/>
  <c r="F14" i="17"/>
  <c r="F15" i="17"/>
  <c r="F16" i="17"/>
  <c r="F17" i="17"/>
  <c r="F18" i="17"/>
  <c r="F4" i="3" l="1"/>
  <c r="F5" i="3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5" i="14" l="1"/>
  <c r="K18" i="17" l="1"/>
  <c r="J18" i="17"/>
  <c r="I18" i="17"/>
  <c r="H18" i="17"/>
  <c r="G18" i="17"/>
  <c r="K17" i="17"/>
  <c r="J17" i="17"/>
  <c r="I17" i="17"/>
  <c r="H17" i="17"/>
  <c r="G17" i="17"/>
  <c r="K16" i="17"/>
  <c r="J16" i="17"/>
  <c r="I16" i="17"/>
  <c r="H16" i="17"/>
  <c r="G16" i="17"/>
  <c r="K15" i="17"/>
  <c r="J15" i="17"/>
  <c r="I15" i="17"/>
  <c r="H15" i="17"/>
  <c r="G15" i="17"/>
  <c r="K14" i="17"/>
  <c r="J14" i="17"/>
  <c r="I14" i="17"/>
  <c r="H14" i="17"/>
  <c r="G14" i="17"/>
  <c r="K13" i="17"/>
  <c r="J13" i="17"/>
  <c r="I13" i="17"/>
  <c r="H13" i="17"/>
  <c r="G13" i="17"/>
  <c r="K12" i="17"/>
  <c r="J12" i="17"/>
  <c r="I12" i="17"/>
  <c r="H12" i="17"/>
  <c r="G12" i="17"/>
  <c r="K11" i="17"/>
  <c r="J11" i="17"/>
  <c r="I11" i="17"/>
  <c r="H11" i="17"/>
  <c r="G11" i="17"/>
  <c r="K10" i="17"/>
  <c r="J10" i="17"/>
  <c r="I10" i="17"/>
  <c r="H10" i="17"/>
  <c r="G10" i="17"/>
  <c r="I9" i="17"/>
  <c r="I8" i="17"/>
  <c r="I7" i="17"/>
  <c r="I6" i="17"/>
  <c r="I5" i="17"/>
  <c r="I4" i="17"/>
  <c r="A2" i="17"/>
  <c r="J8" i="17" l="1"/>
  <c r="J9" i="17"/>
  <c r="K9" i="17" s="1"/>
  <c r="J7" i="17"/>
  <c r="K7" i="17" s="1"/>
  <c r="J6" i="17"/>
  <c r="K6" i="17" s="1"/>
  <c r="J4" i="17"/>
  <c r="J5" i="17"/>
  <c r="K5" i="17" s="1"/>
  <c r="K8" i="17"/>
  <c r="J20" i="17" l="1"/>
  <c r="K4" i="17"/>
  <c r="K20" i="17" s="1"/>
  <c r="AJ7" i="16" l="1"/>
  <c r="AJ8" i="16"/>
  <c r="AJ9" i="16"/>
  <c r="AJ10" i="16"/>
  <c r="AJ11" i="16"/>
  <c r="AJ12" i="16"/>
  <c r="AJ13" i="16"/>
  <c r="AJ14" i="16"/>
  <c r="AJ15" i="16"/>
  <c r="AJ16" i="16"/>
  <c r="AJ17" i="16"/>
  <c r="AJ18" i="16"/>
  <c r="AJ19" i="16"/>
  <c r="AJ20" i="16"/>
  <c r="AJ21" i="16"/>
  <c r="AJ22" i="16"/>
  <c r="AJ23" i="16"/>
  <c r="AJ24" i="16"/>
  <c r="AJ25" i="16"/>
  <c r="AJ26" i="16"/>
  <c r="A26" i="16"/>
  <c r="A25" i="16"/>
  <c r="A24" i="16"/>
  <c r="A23" i="16"/>
  <c r="A22" i="16"/>
  <c r="A21" i="16"/>
  <c r="A20" i="16"/>
  <c r="A19" i="16"/>
  <c r="A18" i="16"/>
  <c r="A17" i="16"/>
  <c r="A16" i="16"/>
  <c r="A15" i="16"/>
  <c r="A14" i="16"/>
  <c r="A13" i="16"/>
  <c r="A12" i="16"/>
  <c r="A11" i="16"/>
  <c r="A10" i="16"/>
  <c r="A9" i="16"/>
  <c r="A8" i="16"/>
  <c r="A7" i="16"/>
  <c r="F5" i="16"/>
  <c r="G4" i="16"/>
  <c r="H4" i="16" s="1"/>
  <c r="AL2" i="16"/>
  <c r="AL1" i="16" s="1"/>
  <c r="G5" i="16" l="1"/>
  <c r="AL25" i="16"/>
  <c r="AK25" i="16" s="1"/>
  <c r="AL24" i="16"/>
  <c r="AK24" i="16" s="1"/>
  <c r="AL23" i="16"/>
  <c r="AK23" i="16" s="1"/>
  <c r="AL22" i="16"/>
  <c r="AK22" i="16" s="1"/>
  <c r="AL21" i="16"/>
  <c r="AK21" i="16" s="1"/>
  <c r="AL20" i="16"/>
  <c r="AK20" i="16" s="1"/>
  <c r="AL19" i="16"/>
  <c r="AK19" i="16" s="1"/>
  <c r="AL18" i="16"/>
  <c r="AK18" i="16" s="1"/>
  <c r="AL17" i="16"/>
  <c r="AK17" i="16" s="1"/>
  <c r="AL16" i="16"/>
  <c r="AK16" i="16" s="1"/>
  <c r="AL15" i="16"/>
  <c r="AK15" i="16" s="1"/>
  <c r="AL14" i="16"/>
  <c r="AK14" i="16" s="1"/>
  <c r="AL13" i="16"/>
  <c r="AK13" i="16" s="1"/>
  <c r="AL12" i="16"/>
  <c r="AK12" i="16" s="1"/>
  <c r="AL11" i="16"/>
  <c r="AK11" i="16" s="1"/>
  <c r="AL10" i="16"/>
  <c r="AK10" i="16" s="1"/>
  <c r="AL9" i="16"/>
  <c r="AK9" i="16" s="1"/>
  <c r="AL8" i="16"/>
  <c r="AK8" i="16" s="1"/>
  <c r="AL7" i="16"/>
  <c r="AK7" i="16" s="1"/>
  <c r="AL26" i="16"/>
  <c r="AK26" i="16" s="1"/>
  <c r="I4" i="16"/>
  <c r="H5" i="16"/>
  <c r="G4" i="14"/>
  <c r="G5" i="14" s="1"/>
  <c r="AM2" i="14"/>
  <c r="AM1" i="14" s="1"/>
  <c r="I5" i="16" l="1"/>
  <c r="J4" i="16"/>
  <c r="AK30" i="16"/>
  <c r="AJ28" i="16" s="1"/>
  <c r="H4" i="14"/>
  <c r="H5" i="14" s="1"/>
  <c r="J5" i="16" l="1"/>
  <c r="K4" i="16"/>
  <c r="I4" i="14"/>
  <c r="I5" i="14" s="1"/>
  <c r="L4" i="16" l="1"/>
  <c r="K5" i="16"/>
  <c r="J4" i="14"/>
  <c r="J5" i="14" s="1"/>
  <c r="M4" i="16" l="1"/>
  <c r="L5" i="16"/>
  <c r="K4" i="14"/>
  <c r="K5" i="14" s="1"/>
  <c r="M5" i="16" l="1"/>
  <c r="N4" i="16"/>
  <c r="L4" i="14"/>
  <c r="L5" i="14" s="1"/>
  <c r="N5" i="16" l="1"/>
  <c r="O4" i="16"/>
  <c r="M4" i="14"/>
  <c r="M5" i="14" s="1"/>
  <c r="AK26" i="14"/>
  <c r="AM26" i="14" s="1"/>
  <c r="A26" i="14"/>
  <c r="AK25" i="14"/>
  <c r="AM25" i="14" s="1"/>
  <c r="A25" i="14"/>
  <c r="AK24" i="14"/>
  <c r="AM24" i="14" s="1"/>
  <c r="A24" i="14"/>
  <c r="AK23" i="14"/>
  <c r="AM23" i="14" s="1"/>
  <c r="A23" i="14"/>
  <c r="AK22" i="14"/>
  <c r="AM22" i="14" s="1"/>
  <c r="A22" i="14"/>
  <c r="AK21" i="14"/>
  <c r="AM21" i="14" s="1"/>
  <c r="A21" i="14"/>
  <c r="AK20" i="14"/>
  <c r="AM20" i="14" s="1"/>
  <c r="A20" i="14"/>
  <c r="AK19" i="14"/>
  <c r="AM19" i="14" s="1"/>
  <c r="A19" i="14"/>
  <c r="AK18" i="14"/>
  <c r="AM18" i="14" s="1"/>
  <c r="A18" i="14"/>
  <c r="AK17" i="14"/>
  <c r="AM17" i="14" s="1"/>
  <c r="A17" i="14"/>
  <c r="AK16" i="14"/>
  <c r="AM16" i="14" s="1"/>
  <c r="A16" i="14"/>
  <c r="AK15" i="14"/>
  <c r="AM15" i="14" s="1"/>
  <c r="A15" i="14"/>
  <c r="AK14" i="14"/>
  <c r="AM14" i="14" s="1"/>
  <c r="A14" i="14"/>
  <c r="AK13" i="14"/>
  <c r="AM13" i="14" s="1"/>
  <c r="A13" i="14"/>
  <c r="AK12" i="14"/>
  <c r="AM12" i="14" s="1"/>
  <c r="A12" i="14"/>
  <c r="AK11" i="14"/>
  <c r="AM11" i="14" s="1"/>
  <c r="A11" i="14"/>
  <c r="AK10" i="14"/>
  <c r="AM10" i="14" s="1"/>
  <c r="A10" i="14"/>
  <c r="AK9" i="14"/>
  <c r="AM9" i="14" s="1"/>
  <c r="A9" i="14"/>
  <c r="AK8" i="14"/>
  <c r="AM8" i="14" s="1"/>
  <c r="A8" i="14"/>
  <c r="AK7" i="14"/>
  <c r="AM7" i="14" s="1"/>
  <c r="A7" i="14"/>
  <c r="P4" i="16" l="1"/>
  <c r="O5" i="16"/>
  <c r="N4" i="14"/>
  <c r="N5" i="14" s="1"/>
  <c r="AL17" i="14"/>
  <c r="AL10" i="14"/>
  <c r="AL12" i="14"/>
  <c r="AL9" i="14"/>
  <c r="AL19" i="14"/>
  <c r="AL7" i="14"/>
  <c r="AL22" i="14"/>
  <c r="AL26" i="14"/>
  <c r="AL18" i="14"/>
  <c r="AL20" i="14"/>
  <c r="AL24" i="14"/>
  <c r="AL21" i="14"/>
  <c r="AL23" i="14"/>
  <c r="AL14" i="14"/>
  <c r="AL25" i="14"/>
  <c r="AL16" i="14"/>
  <c r="AL13" i="14"/>
  <c r="L3" i="1"/>
  <c r="L3" i="13" s="1"/>
  <c r="L2" i="13"/>
  <c r="A2" i="3"/>
  <c r="Q4" i="16" l="1"/>
  <c r="P5" i="16"/>
  <c r="O4" i="14"/>
  <c r="O5" i="14" s="1"/>
  <c r="AL11" i="14"/>
  <c r="AL8" i="14"/>
  <c r="AL15" i="14"/>
  <c r="J16" i="3"/>
  <c r="H12" i="3"/>
  <c r="I5" i="3"/>
  <c r="I6" i="3"/>
  <c r="I7" i="3"/>
  <c r="I8" i="3"/>
  <c r="I9" i="3"/>
  <c r="J9" i="3" s="1"/>
  <c r="G10" i="3"/>
  <c r="I10" i="3"/>
  <c r="G11" i="3"/>
  <c r="I11" i="3"/>
  <c r="G12" i="3"/>
  <c r="I12" i="3"/>
  <c r="G13" i="3"/>
  <c r="H13" i="3"/>
  <c r="K13" i="3" s="1"/>
  <c r="I13" i="3"/>
  <c r="J13" i="3"/>
  <c r="G14" i="3"/>
  <c r="H14" i="3"/>
  <c r="K14" i="3" s="1"/>
  <c r="I14" i="3"/>
  <c r="J14" i="3"/>
  <c r="G15" i="3"/>
  <c r="H15" i="3"/>
  <c r="K15" i="3" s="1"/>
  <c r="I15" i="3"/>
  <c r="J15" i="3"/>
  <c r="G16" i="3"/>
  <c r="I16" i="3"/>
  <c r="G17" i="3"/>
  <c r="H17" i="3"/>
  <c r="K17" i="3" s="1"/>
  <c r="I17" i="3"/>
  <c r="J17" i="3"/>
  <c r="G18" i="3"/>
  <c r="H18" i="3"/>
  <c r="K18" i="3" s="1"/>
  <c r="I18" i="3"/>
  <c r="J18" i="3"/>
  <c r="I4" i="3"/>
  <c r="Q5" i="16" l="1"/>
  <c r="R4" i="16"/>
  <c r="J5" i="3"/>
  <c r="H10" i="3"/>
  <c r="P4" i="14"/>
  <c r="P5" i="14" s="1"/>
  <c r="AL30" i="14"/>
  <c r="AK28" i="14" s="1"/>
  <c r="J10" i="3"/>
  <c r="K10" i="3" s="1"/>
  <c r="K9" i="3"/>
  <c r="H11" i="3"/>
  <c r="J11" i="3"/>
  <c r="J7" i="3"/>
  <c r="H16" i="3"/>
  <c r="K16" i="3" s="1"/>
  <c r="J12" i="3"/>
  <c r="K12" i="3" s="1"/>
  <c r="J8" i="3"/>
  <c r="J6" i="3"/>
  <c r="R5" i="16" l="1"/>
  <c r="S4" i="16"/>
  <c r="K5" i="3"/>
  <c r="K11" i="3"/>
  <c r="Q4" i="14"/>
  <c r="Q5" i="14" s="1"/>
  <c r="K8" i="3"/>
  <c r="K7" i="3"/>
  <c r="K6" i="3"/>
  <c r="T4" i="16" l="1"/>
  <c r="S5" i="16"/>
  <c r="R4" i="14"/>
  <c r="R5" i="14" s="1"/>
  <c r="G12" i="13"/>
  <c r="U4" i="16" l="1"/>
  <c r="T5" i="16"/>
  <c r="S4" i="14"/>
  <c r="S5" i="14" s="1"/>
  <c r="U5" i="16" l="1"/>
  <c r="V4" i="16"/>
  <c r="T4" i="14"/>
  <c r="T5" i="14" s="1"/>
  <c r="J4" i="3"/>
  <c r="J20" i="3" s="1"/>
  <c r="G14" i="13"/>
  <c r="G13" i="13"/>
  <c r="V5" i="16" l="1"/>
  <c r="W4" i="16"/>
  <c r="U4" i="14"/>
  <c r="U5" i="14" s="1"/>
  <c r="K4" i="3"/>
  <c r="K20" i="3" s="1"/>
  <c r="X4" i="16" l="1"/>
  <c r="W5" i="16"/>
  <c r="V4" i="14"/>
  <c r="V5" i="14" s="1"/>
  <c r="H16" i="1"/>
  <c r="H20" i="13"/>
  <c r="Y4" i="16" l="1"/>
  <c r="X5" i="16"/>
  <c r="W4" i="14"/>
  <c r="W5" i="14" s="1"/>
  <c r="Y5" i="16" l="1"/>
  <c r="Z4" i="16"/>
  <c r="X4" i="14"/>
  <c r="X5" i="14" s="1"/>
  <c r="Z5" i="16" l="1"/>
  <c r="AA4" i="16"/>
  <c r="Y4" i="14"/>
  <c r="Y5" i="14" s="1"/>
  <c r="AB4" i="16" l="1"/>
  <c r="AA5" i="16"/>
  <c r="Z4" i="14"/>
  <c r="Z5" i="14" s="1"/>
  <c r="AC4" i="16" l="1"/>
  <c r="AB5" i="16"/>
  <c r="AA4" i="14"/>
  <c r="AA5" i="14" s="1"/>
  <c r="AC5" i="16" l="1"/>
  <c r="AD4" i="16"/>
  <c r="AB4" i="14"/>
  <c r="AB5" i="14" s="1"/>
  <c r="AD5" i="16" l="1"/>
  <c r="AE4" i="16"/>
  <c r="AC4" i="14"/>
  <c r="AC5" i="14" s="1"/>
  <c r="AF4" i="16" l="1"/>
  <c r="AE5" i="16"/>
  <c r="AD4" i="14"/>
  <c r="AD5" i="14" s="1"/>
  <c r="AG4" i="16" l="1"/>
  <c r="AF5" i="16"/>
  <c r="AE4" i="14"/>
  <c r="AE5" i="14" s="1"/>
  <c r="AG5" i="16" l="1"/>
  <c r="AH4" i="16"/>
  <c r="AF4" i="14"/>
  <c r="AF5" i="14" s="1"/>
  <c r="AH5" i="16" l="1"/>
  <c r="AI4" i="16"/>
  <c r="AG4" i="14"/>
  <c r="AG5" i="14" s="1"/>
  <c r="AI5" i="16" l="1"/>
  <c r="AH4" i="14"/>
  <c r="AH5" i="14" s="1"/>
  <c r="AI4" i="14" l="1"/>
  <c r="AI5" i="14" s="1"/>
  <c r="AJ4" i="14" l="1"/>
  <c r="AJ5" i="14" s="1"/>
</calcChain>
</file>

<file path=xl/comments1.xml><?xml version="1.0" encoding="utf-8"?>
<comments xmlns="http://schemas.openxmlformats.org/spreadsheetml/2006/main">
  <authors>
    <author>玉井　信</author>
  </authors>
  <commentList>
    <comment ref="M6" authorId="0" shapeId="0">
      <text>
        <r>
          <rPr>
            <b/>
            <sz val="14"/>
            <color indexed="81"/>
            <rFont val="MS P ゴシック"/>
            <family val="3"/>
            <charset val="128"/>
          </rPr>
          <t>日付の記入は不要です</t>
        </r>
      </text>
    </comment>
  </commentList>
</comments>
</file>

<file path=xl/sharedStrings.xml><?xml version="1.0" encoding="utf-8"?>
<sst xmlns="http://schemas.openxmlformats.org/spreadsheetml/2006/main" count="354" uniqueCount="238">
  <si>
    <t>日</t>
    <rPh sb="0" eb="1">
      <t>ヒ</t>
    </rPh>
    <phoneticPr fontId="1"/>
  </si>
  <si>
    <t>月</t>
    <rPh sb="0" eb="1">
      <t>ツキ</t>
    </rPh>
    <phoneticPr fontId="1"/>
  </si>
  <si>
    <t xml:space="preserve">法人名 </t>
    <rPh sb="0" eb="3">
      <t>ホウジンメイ</t>
    </rPh>
    <phoneticPr fontId="1"/>
  </si>
  <si>
    <t xml:space="preserve">担当者名 </t>
    <rPh sb="0" eb="3">
      <t>タントウシャ</t>
    </rPh>
    <rPh sb="3" eb="4">
      <t>メイ</t>
    </rPh>
    <phoneticPr fontId="1"/>
  </si>
  <si>
    <t xml:space="preserve">電話番号 </t>
    <rPh sb="0" eb="2">
      <t>デンワ</t>
    </rPh>
    <rPh sb="2" eb="4">
      <t>バンゴウ</t>
    </rPh>
    <phoneticPr fontId="1"/>
  </si>
  <si>
    <t>円</t>
    <rPh sb="0" eb="1">
      <t>エン</t>
    </rPh>
    <phoneticPr fontId="1"/>
  </si>
  <si>
    <t>介護老人福祉施設</t>
  </si>
  <si>
    <t>地域密着型介護老人福祉施設入所者生活介護</t>
  </si>
  <si>
    <t>介護老人保健施設</t>
  </si>
  <si>
    <t>介護医療院</t>
  </si>
  <si>
    <t>短期入所生活介護</t>
  </si>
  <si>
    <t>施設入所支援</t>
  </si>
  <si>
    <t>共同生活援助</t>
  </si>
  <si>
    <t>生活介護</t>
  </si>
  <si>
    <t>短期入所</t>
  </si>
  <si>
    <t>就労移行支援（一般型）</t>
  </si>
  <si>
    <t>就労継続支援（Ａ型）</t>
  </si>
  <si>
    <t>就労継続支援（Ｂ型）</t>
  </si>
  <si>
    <t>自立訓練（生活訓練）</t>
  </si>
  <si>
    <t>児童発達支援</t>
  </si>
  <si>
    <t>放課後等デイサービス</t>
  </si>
  <si>
    <t>幼保連携型認定こども園</t>
  </si>
  <si>
    <t>保育所型認定こども園</t>
  </si>
  <si>
    <t>小規模保育事業</t>
  </si>
  <si>
    <t>事業所内保育事業</t>
  </si>
  <si>
    <t>救護施設</t>
  </si>
  <si>
    <t>区分：</t>
    <rPh sb="0" eb="2">
      <t>クブン</t>
    </rPh>
    <phoneticPr fontId="1"/>
  </si>
  <si>
    <t>事業所種別</t>
    <rPh sb="0" eb="3">
      <t>ジギョウショ</t>
    </rPh>
    <rPh sb="3" eb="5">
      <t>シュベツ</t>
    </rPh>
    <phoneticPr fontId="1"/>
  </si>
  <si>
    <t>申請書区分</t>
    <rPh sb="0" eb="5">
      <t>シンセイショクブン</t>
    </rPh>
    <phoneticPr fontId="1"/>
  </si>
  <si>
    <t>定員当たり</t>
    <rPh sb="0" eb="2">
      <t>テイイン</t>
    </rPh>
    <rPh sb="2" eb="3">
      <t>ア</t>
    </rPh>
    <phoneticPr fontId="1"/>
  </si>
  <si>
    <t>計算方法</t>
    <rPh sb="0" eb="4">
      <t>ケイサンホウホウ</t>
    </rPh>
    <phoneticPr fontId="1"/>
  </si>
  <si>
    <t>計算方法</t>
    <rPh sb="0" eb="4">
      <t>ケイサンホウホウ</t>
    </rPh>
    <phoneticPr fontId="1"/>
  </si>
  <si>
    <t>合計</t>
    <rPh sb="0" eb="2">
      <t>ゴウケイ</t>
    </rPh>
    <phoneticPr fontId="1"/>
  </si>
  <si>
    <t>普通</t>
    <rPh sb="0" eb="2">
      <t>フツウ</t>
    </rPh>
    <phoneticPr fontId="1"/>
  </si>
  <si>
    <t>当座</t>
    <rPh sb="0" eb="2">
      <t>トウザ</t>
    </rPh>
    <phoneticPr fontId="1"/>
  </si>
  <si>
    <t>預金種別</t>
    <rPh sb="0" eb="4">
      <t>ヨキンシュベツ</t>
    </rPh>
    <phoneticPr fontId="1"/>
  </si>
  <si>
    <t>提出先</t>
    <rPh sb="0" eb="3">
      <t>テイシュツサキ</t>
    </rPh>
    <phoneticPr fontId="1"/>
  </si>
  <si>
    <t>介護保険課</t>
    <rPh sb="0" eb="4">
      <t>カイゴホケン</t>
    </rPh>
    <rPh sb="4" eb="5">
      <t>カ</t>
    </rPh>
    <phoneticPr fontId="1"/>
  </si>
  <si>
    <t>障がい福祉課</t>
    <rPh sb="0" eb="1">
      <t>ショウ</t>
    </rPh>
    <rPh sb="3" eb="6">
      <t>フクシカ</t>
    </rPh>
    <phoneticPr fontId="1"/>
  </si>
  <si>
    <t>保育・幼稚園課</t>
    <rPh sb="0" eb="2">
      <t>ホイク</t>
    </rPh>
    <rPh sb="3" eb="7">
      <t>ヨウチエンカ</t>
    </rPh>
    <phoneticPr fontId="1"/>
  </si>
  <si>
    <t>生活福祉課</t>
    <rPh sb="0" eb="2">
      <t>セイカツ</t>
    </rPh>
    <rPh sb="2" eb="5">
      <t>フクシカ</t>
    </rPh>
    <phoneticPr fontId="1"/>
  </si>
  <si>
    <t>提出先：</t>
    <rPh sb="0" eb="2">
      <t>テイシュツ</t>
    </rPh>
    <rPh sb="2" eb="3">
      <t>サキ</t>
    </rPh>
    <phoneticPr fontId="1"/>
  </si>
  <si>
    <t>幼稚園所型認定こども園</t>
    <rPh sb="0" eb="3">
      <t>ヨウチエン</t>
    </rPh>
    <phoneticPr fontId="1"/>
  </si>
  <si>
    <t>私立幼稚園</t>
    <rPh sb="0" eb="2">
      <t>シリツ</t>
    </rPh>
    <rPh sb="2" eb="5">
      <t>ヨウチエン</t>
    </rPh>
    <phoneticPr fontId="1"/>
  </si>
  <si>
    <t>保育所</t>
    <phoneticPr fontId="1"/>
  </si>
  <si>
    <t>就労定着支援</t>
    <rPh sb="0" eb="2">
      <t>シュウロウ</t>
    </rPh>
    <rPh sb="2" eb="6">
      <t>テイチャクシエン</t>
    </rPh>
    <phoneticPr fontId="1"/>
  </si>
  <si>
    <t>自立生活援助</t>
    <rPh sb="0" eb="2">
      <t>ジリツ</t>
    </rPh>
    <rPh sb="2" eb="6">
      <t>セイカツエンジョ</t>
    </rPh>
    <phoneticPr fontId="1"/>
  </si>
  <si>
    <t>障がい者作業所</t>
    <rPh sb="0" eb="1">
      <t>ショウ</t>
    </rPh>
    <rPh sb="3" eb="4">
      <t>シャ</t>
    </rPh>
    <rPh sb="4" eb="7">
      <t>サギョウショ</t>
    </rPh>
    <phoneticPr fontId="1"/>
  </si>
  <si>
    <t>日中一時支援</t>
    <rPh sb="0" eb="2">
      <t>ニッチュウ</t>
    </rPh>
    <rPh sb="2" eb="4">
      <t>イチジ</t>
    </rPh>
    <rPh sb="4" eb="6">
      <t>シエン</t>
    </rPh>
    <phoneticPr fontId="1"/>
  </si>
  <si>
    <t>銀行</t>
    <rPh sb="0" eb="2">
      <t>ギンコウ</t>
    </rPh>
    <phoneticPr fontId="1"/>
  </si>
  <si>
    <t>金庫</t>
    <rPh sb="0" eb="2">
      <t>キンコ</t>
    </rPh>
    <phoneticPr fontId="1"/>
  </si>
  <si>
    <t>組合</t>
    <rPh sb="0" eb="2">
      <t>クミアイ</t>
    </rPh>
    <phoneticPr fontId="1"/>
  </si>
  <si>
    <t>農協</t>
    <rPh sb="0" eb="2">
      <t>ノウキョウ</t>
    </rPh>
    <phoneticPr fontId="1"/>
  </si>
  <si>
    <t>支店</t>
    <rPh sb="0" eb="2">
      <t>シテン</t>
    </rPh>
    <phoneticPr fontId="1"/>
  </si>
  <si>
    <t>本店</t>
    <rPh sb="0" eb="2">
      <t>ホンテン</t>
    </rPh>
    <phoneticPr fontId="1"/>
  </si>
  <si>
    <t>出張所</t>
    <rPh sb="0" eb="3">
      <t>シュッチョウショ</t>
    </rPh>
    <phoneticPr fontId="1"/>
  </si>
  <si>
    <t>本社</t>
    <rPh sb="0" eb="2">
      <t>ホンシャ</t>
    </rPh>
    <phoneticPr fontId="1"/>
  </si>
  <si>
    <t>支社</t>
    <rPh sb="0" eb="2">
      <t>シシャ</t>
    </rPh>
    <phoneticPr fontId="1"/>
  </si>
  <si>
    <t>営業所</t>
    <rPh sb="0" eb="3">
      <t>エイギョウショ</t>
    </rPh>
    <phoneticPr fontId="1"/>
  </si>
  <si>
    <t>　　倉敷市長　伊　東　香　織　様</t>
    <rPh sb="2" eb="6">
      <t>クラシキシチョウ</t>
    </rPh>
    <rPh sb="7" eb="8">
      <t>イ</t>
    </rPh>
    <rPh sb="9" eb="10">
      <t>ヒガシ</t>
    </rPh>
    <rPh sb="11" eb="12">
      <t>カオル</t>
    </rPh>
    <rPh sb="13" eb="14">
      <t>オリ</t>
    </rPh>
    <rPh sb="15" eb="16">
      <t>サマ</t>
    </rPh>
    <phoneticPr fontId="1"/>
  </si>
  <si>
    <t>下記金額を請求します。</t>
    <rPh sb="0" eb="4">
      <t>カキキンガク</t>
    </rPh>
    <rPh sb="5" eb="7">
      <t>セイキュウ</t>
    </rPh>
    <phoneticPr fontId="1"/>
  </si>
  <si>
    <t>請　　求　　書</t>
    <rPh sb="0" eb="1">
      <t>ショウ</t>
    </rPh>
    <rPh sb="3" eb="4">
      <t>モトム</t>
    </rPh>
    <rPh sb="6" eb="7">
      <t>ショ</t>
    </rPh>
    <phoneticPr fontId="1"/>
  </si>
  <si>
    <t>無</t>
    <rPh sb="0" eb="1">
      <t>ナ</t>
    </rPh>
    <phoneticPr fontId="1"/>
  </si>
  <si>
    <t>有(障がい)</t>
    <rPh sb="0" eb="1">
      <t>ア</t>
    </rPh>
    <rPh sb="2" eb="3">
      <t>ショウ</t>
    </rPh>
    <phoneticPr fontId="1"/>
  </si>
  <si>
    <t>有(介護)</t>
    <rPh sb="0" eb="1">
      <t>ア</t>
    </rPh>
    <rPh sb="2" eb="4">
      <t>カイゴ</t>
    </rPh>
    <phoneticPr fontId="1"/>
  </si>
  <si>
    <t>有(両方)</t>
    <rPh sb="0" eb="1">
      <t>ア</t>
    </rPh>
    <rPh sb="2" eb="4">
      <t>リョウホウ</t>
    </rPh>
    <phoneticPr fontId="1"/>
  </si>
  <si>
    <t>●申請者である法人名義の口座に限ります。</t>
    <rPh sb="1" eb="4">
      <t>シンセイシャ</t>
    </rPh>
    <rPh sb="7" eb="9">
      <t>ホウジン</t>
    </rPh>
    <rPh sb="9" eb="11">
      <t>メイギ</t>
    </rPh>
    <rPh sb="12" eb="14">
      <t>コウザ</t>
    </rPh>
    <rPh sb="15" eb="16">
      <t>カギ</t>
    </rPh>
    <phoneticPr fontId="1"/>
  </si>
  <si>
    <t>　倉敷市福祉サービス事業所等物価高騰対策支援金の交付を申請するにあたり、以下の全ての事項について誓約します。　※全ての項目に☑が必要です</t>
    <rPh sb="56" eb="57">
      <t>スベ</t>
    </rPh>
    <rPh sb="59" eb="61">
      <t>コウモク</t>
    </rPh>
    <rPh sb="64" eb="66">
      <t>ヒツヨウ</t>
    </rPh>
    <phoneticPr fontId="1"/>
  </si>
  <si>
    <t>　　</t>
    <phoneticPr fontId="1"/>
  </si>
  <si>
    <t>交付申請書及び添付書類について、すべて事実と相違ありません。</t>
    <phoneticPr fontId="1"/>
  </si>
  <si>
    <t>申請内容確認のため、報告を求められた場合速やかに応じます。</t>
    <phoneticPr fontId="1"/>
  </si>
  <si>
    <t>申請内容に虚偽が認められた場合、支援金の取消し又は返還に応じます。</t>
    <phoneticPr fontId="1"/>
  </si>
  <si>
    <t>継続する意思があります。</t>
    <phoneticPr fontId="1"/>
  </si>
  <si>
    <t>児童養護施設</t>
    <rPh sb="0" eb="6">
      <t>ジドウヨウゴシセツ</t>
    </rPh>
    <phoneticPr fontId="1"/>
  </si>
  <si>
    <t>エネ単価</t>
    <rPh sb="2" eb="4">
      <t>タンカ</t>
    </rPh>
    <phoneticPr fontId="1"/>
  </si>
  <si>
    <t>食材単価</t>
    <rPh sb="0" eb="2">
      <t>ショクザイ</t>
    </rPh>
    <rPh sb="2" eb="4">
      <t>タンカ</t>
    </rPh>
    <phoneticPr fontId="1"/>
  </si>
  <si>
    <t>単位：円</t>
    <rPh sb="0" eb="2">
      <t>タンイ</t>
    </rPh>
    <rPh sb="3" eb="4">
      <t>エン</t>
    </rPh>
    <phoneticPr fontId="1"/>
  </si>
  <si>
    <t>ー</t>
    <phoneticPr fontId="1"/>
  </si>
  <si>
    <t>事業所番号
※１</t>
    <rPh sb="0" eb="3">
      <t>ジギョウショ</t>
    </rPh>
    <rPh sb="3" eb="5">
      <t>バンゴウ</t>
    </rPh>
    <phoneticPr fontId="1"/>
  </si>
  <si>
    <t>（その他記載上の注意）</t>
    <rPh sb="3" eb="4">
      <t>タ</t>
    </rPh>
    <rPh sb="4" eb="7">
      <t>キサイジョウ</t>
    </rPh>
    <rPh sb="8" eb="10">
      <t>チュウイ</t>
    </rPh>
    <phoneticPr fontId="1"/>
  </si>
  <si>
    <t>　倉敷市長　伊　東　香　織　様</t>
    <rPh sb="1" eb="5">
      <t>クラシキシチョウ</t>
    </rPh>
    <rPh sb="6" eb="7">
      <t>イ</t>
    </rPh>
    <rPh sb="8" eb="9">
      <t>ヒガシ</t>
    </rPh>
    <rPh sb="10" eb="11">
      <t>カオル</t>
    </rPh>
    <rPh sb="12" eb="13">
      <t>オリ</t>
    </rPh>
    <rPh sb="14" eb="15">
      <t>サマ</t>
    </rPh>
    <phoneticPr fontId="1"/>
  </si>
  <si>
    <t>高齢福祉サービス等</t>
    <phoneticPr fontId="1"/>
  </si>
  <si>
    <t>障がい福祉サービス</t>
    <rPh sb="0" eb="1">
      <t>ショウ</t>
    </rPh>
    <rPh sb="3" eb="5">
      <t>フクシ</t>
    </rPh>
    <phoneticPr fontId="1"/>
  </si>
  <si>
    <t>保育所等</t>
    <rPh sb="0" eb="4">
      <t>ホイクショトウ</t>
    </rPh>
    <phoneticPr fontId="1"/>
  </si>
  <si>
    <t>誓　約　書</t>
    <rPh sb="0" eb="1">
      <t>チカイ</t>
    </rPh>
    <rPh sb="2" eb="3">
      <t>ヤク</t>
    </rPh>
    <rPh sb="4" eb="5">
      <t>ショ</t>
    </rPh>
    <phoneticPr fontId="1"/>
  </si>
  <si>
    <t>申請額</t>
    <rPh sb="0" eb="3">
      <t>シンセイガク</t>
    </rPh>
    <phoneticPr fontId="1"/>
  </si>
  <si>
    <r>
      <rPr>
        <sz val="9"/>
        <color theme="1"/>
        <rFont val="游ゴシック"/>
        <family val="3"/>
        <charset val="128"/>
        <scheme val="minor"/>
      </rPr>
      <t>エネルギー高騰</t>
    </r>
    <r>
      <rPr>
        <sz val="11"/>
        <color theme="1"/>
        <rFont val="游ゴシック"/>
        <family val="2"/>
        <charset val="128"/>
        <scheme val="minor"/>
      </rPr>
      <t xml:space="preserve">
支援金単価</t>
    </r>
    <rPh sb="5" eb="7">
      <t>コウトウ</t>
    </rPh>
    <rPh sb="8" eb="11">
      <t>シエンキン</t>
    </rPh>
    <rPh sb="11" eb="13">
      <t>タンカ</t>
    </rPh>
    <phoneticPr fontId="1"/>
  </si>
  <si>
    <t>事業所名↓</t>
    <rPh sb="0" eb="4">
      <t>ジギョウショメイ</t>
    </rPh>
    <phoneticPr fontId="1"/>
  </si>
  <si>
    <t>サービス種別↓</t>
    <rPh sb="4" eb="6">
      <t>シュベツ</t>
    </rPh>
    <phoneticPr fontId="1"/>
  </si>
  <si>
    <t>時間/週</t>
    <rPh sb="0" eb="2">
      <t>ジカン</t>
    </rPh>
    <rPh sb="3" eb="4">
      <t>シュウ</t>
    </rPh>
    <phoneticPr fontId="1"/>
  </si>
  <si>
    <t>№</t>
    <phoneticPr fontId="1"/>
  </si>
  <si>
    <t>職種</t>
    <rPh sb="0" eb="2">
      <t>ショクシュ</t>
    </rPh>
    <phoneticPr fontId="1"/>
  </si>
  <si>
    <t>勤務形態</t>
    <rPh sb="0" eb="4">
      <t>キンムケイタイ</t>
    </rPh>
    <phoneticPr fontId="1"/>
  </si>
  <si>
    <t>兼務
状況</t>
    <rPh sb="0" eb="2">
      <t>ケンム</t>
    </rPh>
    <rPh sb="3" eb="5">
      <t>ジョウキョウ</t>
    </rPh>
    <phoneticPr fontId="1"/>
  </si>
  <si>
    <t>氏名</t>
    <rPh sb="0" eb="2">
      <t>シメイ</t>
    </rPh>
    <phoneticPr fontId="1"/>
  </si>
  <si>
    <t>月
合計</t>
    <rPh sb="0" eb="1">
      <t>ツキ</t>
    </rPh>
    <rPh sb="2" eb="4">
      <t>ゴウケイ</t>
    </rPh>
    <phoneticPr fontId="1"/>
  </si>
  <si>
    <t>常勤
換算</t>
    <rPh sb="0" eb="2">
      <t>ジョウキン</t>
    </rPh>
    <rPh sb="3" eb="5">
      <t>カンサン</t>
    </rPh>
    <phoneticPr fontId="1"/>
  </si>
  <si>
    <t>常勤換算計算</t>
    <rPh sb="0" eb="6">
      <t>ジョウキンカンザンケイサン</t>
    </rPh>
    <phoneticPr fontId="1"/>
  </si>
  <si>
    <t>列1</t>
  </si>
  <si>
    <t>列2</t>
  </si>
  <si>
    <t>列3</t>
  </si>
  <si>
    <t>列4</t>
  </si>
  <si>
    <t>列5</t>
  </si>
  <si>
    <t>列6</t>
  </si>
  <si>
    <t>列7</t>
  </si>
  <si>
    <t>列8</t>
  </si>
  <si>
    <t>列9</t>
  </si>
  <si>
    <t>列10</t>
  </si>
  <si>
    <t>列11</t>
  </si>
  <si>
    <t>列12</t>
  </si>
  <si>
    <t>列13</t>
  </si>
  <si>
    <t>列14</t>
  </si>
  <si>
    <t>列15</t>
  </si>
  <si>
    <t>列16</t>
  </si>
  <si>
    <t>列17</t>
  </si>
  <si>
    <t>列18</t>
  </si>
  <si>
    <t>列19</t>
  </si>
  <si>
    <t>列20</t>
  </si>
  <si>
    <t>列21</t>
  </si>
  <si>
    <t>列22</t>
  </si>
  <si>
    <t>列23</t>
  </si>
  <si>
    <t>列24</t>
  </si>
  <si>
    <t>列25</t>
  </si>
  <si>
    <t>列26</t>
  </si>
  <si>
    <t>列27</t>
  </si>
  <si>
    <t>列28</t>
  </si>
  <si>
    <t>列29</t>
  </si>
  <si>
    <t>列30</t>
  </si>
  <si>
    <t>列31</t>
  </si>
  <si>
    <t>列32</t>
  </si>
  <si>
    <t>列33</t>
  </si>
  <si>
    <t>列34</t>
  </si>
  <si>
    <t>列35</t>
  </si>
  <si>
    <t>列36</t>
  </si>
  <si>
    <t>列37</t>
  </si>
  <si>
    <t>列38</t>
  </si>
  <si>
    <t>列382</t>
  </si>
  <si>
    <t>理学療法士</t>
    <rPh sb="0" eb="5">
      <t>リガクリョウホウシ</t>
    </rPh>
    <phoneticPr fontId="1"/>
  </si>
  <si>
    <t>非常勤</t>
    <rPh sb="0" eb="3">
      <t>ヒジョウキン</t>
    </rPh>
    <phoneticPr fontId="1"/>
  </si>
  <si>
    <t>有り</t>
    <rPh sb="0" eb="1">
      <t>ア</t>
    </rPh>
    <phoneticPr fontId="1"/>
  </si>
  <si>
    <t>高齢者保健福祉に関する相談業務等に3年以上従事した社会福祉主事</t>
    <rPh sb="0" eb="3">
      <t>コウレイシャ</t>
    </rPh>
    <rPh sb="3" eb="7">
      <t>ホケンフクシ</t>
    </rPh>
    <rPh sb="8" eb="9">
      <t>カン</t>
    </rPh>
    <rPh sb="11" eb="13">
      <t>ソウダン</t>
    </rPh>
    <rPh sb="13" eb="15">
      <t>ギョウム</t>
    </rPh>
    <rPh sb="15" eb="16">
      <t>トウ</t>
    </rPh>
    <rPh sb="18" eb="19">
      <t>ネン</t>
    </rPh>
    <rPh sb="19" eb="21">
      <t>イジョウ</t>
    </rPh>
    <rPh sb="21" eb="23">
      <t>ジュウジ</t>
    </rPh>
    <rPh sb="25" eb="27">
      <t>シャカイ</t>
    </rPh>
    <rPh sb="27" eb="29">
      <t>フクシ</t>
    </rPh>
    <rPh sb="29" eb="31">
      <t>シュジ</t>
    </rPh>
    <phoneticPr fontId="1"/>
  </si>
  <si>
    <t>●別添の申請事業所一覧表で、訪問系、居宅系の事業所のみ提出してください。</t>
    <rPh sb="1" eb="3">
      <t>ベッテン</t>
    </rPh>
    <rPh sb="4" eb="6">
      <t>シンセイ</t>
    </rPh>
    <rPh sb="6" eb="9">
      <t>ジギョウショ</t>
    </rPh>
    <rPh sb="9" eb="12">
      <t>イチランヒョウ</t>
    </rPh>
    <rPh sb="14" eb="17">
      <t>ホウモンケイ</t>
    </rPh>
    <rPh sb="18" eb="21">
      <t>キョタクケイ</t>
    </rPh>
    <rPh sb="22" eb="25">
      <t>ジギョウショ</t>
    </rPh>
    <rPh sb="27" eb="29">
      <t>テイシュツ</t>
    </rPh>
    <phoneticPr fontId="1"/>
  </si>
  <si>
    <t>常勤換算数
（自動計算）</t>
    <rPh sb="0" eb="5">
      <t>ジョウキンカンザンスウ</t>
    </rPh>
    <rPh sb="7" eb="11">
      <t>ジドウケイサン</t>
    </rPh>
    <phoneticPr fontId="1"/>
  </si>
  <si>
    <t>●職種：人員基準上必要な職種のみ記載してください。兼務がある場合も、どれか一つの職種とし、兼務状況欄に”有り”を選択してください。</t>
    <rPh sb="1" eb="3">
      <t>ショクシュ</t>
    </rPh>
    <phoneticPr fontId="1"/>
  </si>
  <si>
    <t>●勤務形態：”常勤”又は”非常勤”を選択してください。</t>
    <rPh sb="1" eb="5">
      <t>キンムケイタイ</t>
    </rPh>
    <rPh sb="18" eb="20">
      <t>センタク</t>
    </rPh>
    <phoneticPr fontId="1"/>
  </si>
  <si>
    <t>訪問リハビリテーション</t>
    <phoneticPr fontId="1"/>
  </si>
  <si>
    <t>常勤</t>
    <rPh sb="0" eb="2">
      <t>ジョウキン</t>
    </rPh>
    <phoneticPr fontId="1"/>
  </si>
  <si>
    <t>管理者</t>
    <rPh sb="0" eb="3">
      <t>カンリシャ</t>
    </rPh>
    <phoneticPr fontId="1"/>
  </si>
  <si>
    <t>訪問介護</t>
    <phoneticPr fontId="1"/>
  </si>
  <si>
    <t>サービス提供責任者</t>
    <rPh sb="4" eb="6">
      <t>テイキョウ</t>
    </rPh>
    <rPh sb="6" eb="9">
      <t>セキニンシャ</t>
    </rPh>
    <phoneticPr fontId="1"/>
  </si>
  <si>
    <t>訪問看護</t>
    <phoneticPr fontId="1"/>
  </si>
  <si>
    <t>訪問介護員</t>
    <rPh sb="0" eb="2">
      <t>ホウモン</t>
    </rPh>
    <rPh sb="2" eb="4">
      <t>カイゴ</t>
    </rPh>
    <rPh sb="4" eb="5">
      <t>イン</t>
    </rPh>
    <phoneticPr fontId="1"/>
  </si>
  <si>
    <t>訪問入浴介護</t>
    <phoneticPr fontId="1"/>
  </si>
  <si>
    <t>看護職員</t>
    <rPh sb="0" eb="4">
      <t>カンゴショクイン</t>
    </rPh>
    <phoneticPr fontId="1"/>
  </si>
  <si>
    <t>定期巡回・随時対応型訪問介護看護</t>
    <phoneticPr fontId="1"/>
  </si>
  <si>
    <t>介護職員</t>
    <rPh sb="0" eb="4">
      <t>カイゴショクイン</t>
    </rPh>
    <phoneticPr fontId="1"/>
  </si>
  <si>
    <t>居宅介護支援</t>
    <phoneticPr fontId="1"/>
  </si>
  <si>
    <t>オペレーター</t>
    <phoneticPr fontId="1"/>
  </si>
  <si>
    <t>介護予防支援</t>
    <phoneticPr fontId="1"/>
  </si>
  <si>
    <t>計画作成責任者</t>
    <rPh sb="0" eb="4">
      <t>ケイカクサクセイ</t>
    </rPh>
    <rPh sb="4" eb="7">
      <t>セキニンシャ</t>
    </rPh>
    <phoneticPr fontId="1"/>
  </si>
  <si>
    <t>居宅療養管理指導</t>
    <phoneticPr fontId="1"/>
  </si>
  <si>
    <t>主任介護支援専門員</t>
    <rPh sb="0" eb="2">
      <t>シュニン</t>
    </rPh>
    <rPh sb="2" eb="9">
      <t>カイゴシエンセンモンイン</t>
    </rPh>
    <phoneticPr fontId="1"/>
  </si>
  <si>
    <t>特定福祉用具販売</t>
    <phoneticPr fontId="1"/>
  </si>
  <si>
    <t>介護支援専門員</t>
    <rPh sb="0" eb="7">
      <t>カイゴシエンセンモンイン</t>
    </rPh>
    <phoneticPr fontId="1"/>
  </si>
  <si>
    <t>福祉用具貸与</t>
    <phoneticPr fontId="1"/>
  </si>
  <si>
    <t>介護予防支援担当職員</t>
    <rPh sb="0" eb="2">
      <t>カイゴ</t>
    </rPh>
    <rPh sb="2" eb="4">
      <t>ヨボウ</t>
    </rPh>
    <rPh sb="4" eb="6">
      <t>シエン</t>
    </rPh>
    <rPh sb="6" eb="8">
      <t>タントウ</t>
    </rPh>
    <rPh sb="8" eb="10">
      <t>ショクイン</t>
    </rPh>
    <phoneticPr fontId="1"/>
  </si>
  <si>
    <t>医師</t>
    <rPh sb="0" eb="2">
      <t>イシ</t>
    </rPh>
    <phoneticPr fontId="1"/>
  </si>
  <si>
    <r>
      <t>地域活動支援センター</t>
    </r>
    <r>
      <rPr>
        <sz val="11"/>
        <color theme="1"/>
        <rFont val="游ゴシック"/>
        <family val="3"/>
        <charset val="128"/>
      </rPr>
      <t>Ⅲ型</t>
    </r>
    <rPh sb="0" eb="4">
      <t>チイキカツドウ</t>
    </rPh>
    <rPh sb="4" eb="6">
      <t>シエン</t>
    </rPh>
    <rPh sb="11" eb="12">
      <t>ガタ</t>
    </rPh>
    <phoneticPr fontId="1"/>
  </si>
  <si>
    <t>歯科医師</t>
    <rPh sb="0" eb="4">
      <t>シカイシ</t>
    </rPh>
    <phoneticPr fontId="1"/>
  </si>
  <si>
    <t>薬剤師</t>
    <rPh sb="0" eb="3">
      <t>ヤクザイシ</t>
    </rPh>
    <phoneticPr fontId="1"/>
  </si>
  <si>
    <t>歯科衛生士</t>
    <rPh sb="0" eb="5">
      <t>シカエイセイシ</t>
    </rPh>
    <phoneticPr fontId="1"/>
  </si>
  <si>
    <t>管理栄養士</t>
    <rPh sb="0" eb="5">
      <t>カンリエイヨウシ</t>
    </rPh>
    <phoneticPr fontId="1"/>
  </si>
  <si>
    <t>居宅介護</t>
    <phoneticPr fontId="1"/>
  </si>
  <si>
    <t>作業療法士</t>
    <rPh sb="0" eb="5">
      <t>サギョウリョウホウシ</t>
    </rPh>
    <phoneticPr fontId="1"/>
  </si>
  <si>
    <t>重度訪問介護</t>
    <phoneticPr fontId="1"/>
  </si>
  <si>
    <t>言語聴覚士</t>
    <rPh sb="0" eb="5">
      <t>ゲンゴチョウカクシ</t>
    </rPh>
    <phoneticPr fontId="1"/>
  </si>
  <si>
    <t>行動援護</t>
    <phoneticPr fontId="1"/>
  </si>
  <si>
    <t>福祉用具専門相談員</t>
    <rPh sb="0" eb="4">
      <t>フクシヨウグ</t>
    </rPh>
    <rPh sb="4" eb="6">
      <t>センモン</t>
    </rPh>
    <rPh sb="6" eb="9">
      <t>ソウダンイン</t>
    </rPh>
    <phoneticPr fontId="1"/>
  </si>
  <si>
    <t>同行援護</t>
    <phoneticPr fontId="1"/>
  </si>
  <si>
    <t>保健師</t>
    <rPh sb="0" eb="3">
      <t>ホケンシ</t>
    </rPh>
    <phoneticPr fontId="1"/>
  </si>
  <si>
    <t>訪問入浴</t>
    <rPh sb="0" eb="2">
      <t>ホウモン</t>
    </rPh>
    <rPh sb="2" eb="4">
      <t>ニュウヨク</t>
    </rPh>
    <phoneticPr fontId="1"/>
  </si>
  <si>
    <t>社会福祉士</t>
    <rPh sb="0" eb="5">
      <t>シャカイフクシシ</t>
    </rPh>
    <phoneticPr fontId="1"/>
  </si>
  <si>
    <t>計画相談支援</t>
    <phoneticPr fontId="1"/>
  </si>
  <si>
    <t>経験ある看護師</t>
    <rPh sb="0" eb="2">
      <t>ケイケン</t>
    </rPh>
    <rPh sb="4" eb="7">
      <t>カンゴシ</t>
    </rPh>
    <phoneticPr fontId="1"/>
  </si>
  <si>
    <t>地域移行支援</t>
    <phoneticPr fontId="1"/>
  </si>
  <si>
    <t>地域定着支援</t>
    <phoneticPr fontId="1"/>
  </si>
  <si>
    <t>障害児相談支援</t>
    <phoneticPr fontId="1"/>
  </si>
  <si>
    <t>居宅訪問型児童発達支援</t>
    <phoneticPr fontId="1"/>
  </si>
  <si>
    <t>保育所等訪問支援</t>
    <phoneticPr fontId="1"/>
  </si>
  <si>
    <t>●行が足りない場合は、表の途中で行を挿入してください。</t>
    <rPh sb="11" eb="12">
      <t>ヒョウ</t>
    </rPh>
    <rPh sb="13" eb="15">
      <t>トチュウ</t>
    </rPh>
    <phoneticPr fontId="1"/>
  </si>
  <si>
    <t>法人所在地</t>
    <rPh sb="0" eb="5">
      <t>ホウジンショザイチ</t>
    </rPh>
    <phoneticPr fontId="1"/>
  </si>
  <si>
    <t>代表者職名・代表者氏名</t>
    <rPh sb="0" eb="3">
      <t>ダイヒョウシャ</t>
    </rPh>
    <rPh sb="3" eb="5">
      <t>ショクメイ</t>
    </rPh>
    <rPh sb="6" eb="8">
      <t>ダイヒョウ</t>
    </rPh>
    <rPh sb="8" eb="9">
      <t>シャ</t>
    </rPh>
    <rPh sb="9" eb="11">
      <t>シメイ</t>
    </rPh>
    <phoneticPr fontId="1"/>
  </si>
  <si>
    <t>申請事業所一覧表</t>
    <rPh sb="0" eb="8">
      <t>シンセイジギョウショイチランヒョウ</t>
    </rPh>
    <phoneticPr fontId="1"/>
  </si>
  <si>
    <t>交付決定された支援金は、別添の通帳の写しの口座に振り込んでください。</t>
    <rPh sb="0" eb="4">
      <t>コウフケッテイ</t>
    </rPh>
    <rPh sb="7" eb="10">
      <t>シエンキン</t>
    </rPh>
    <rPh sb="12" eb="14">
      <t>ベッテン</t>
    </rPh>
    <rPh sb="15" eb="17">
      <t>ツウチョウ</t>
    </rPh>
    <rPh sb="18" eb="19">
      <t>ウツ</t>
    </rPh>
    <rPh sb="21" eb="23">
      <t>コウザ</t>
    </rPh>
    <rPh sb="24" eb="25">
      <t>フ</t>
    </rPh>
    <rPh sb="26" eb="27">
      <t>コ</t>
    </rPh>
    <phoneticPr fontId="1"/>
  </si>
  <si>
    <t>（会社印）</t>
    <rPh sb="1" eb="3">
      <t>カイシャ</t>
    </rPh>
    <rPh sb="3" eb="4">
      <t>イン</t>
    </rPh>
    <phoneticPr fontId="1"/>
  </si>
  <si>
    <t>（代表印）</t>
    <rPh sb="1" eb="3">
      <t>ダイヒョウ</t>
    </rPh>
    <rPh sb="3" eb="4">
      <t>イン</t>
    </rPh>
    <phoneticPr fontId="1"/>
  </si>
  <si>
    <t>勤務体制一覧</t>
    <rPh sb="0" eb="4">
      <t>キンムタイセイ</t>
    </rPh>
    <rPh sb="4" eb="6">
      <t>イチラン</t>
    </rPh>
    <phoneticPr fontId="1"/>
  </si>
  <si>
    <t>・行が足りない場合は、表の途中で行を挿入してください。</t>
    <rPh sb="1" eb="2">
      <t>ギョウ</t>
    </rPh>
    <rPh sb="3" eb="4">
      <t>タ</t>
    </rPh>
    <rPh sb="7" eb="9">
      <t>バアイ</t>
    </rPh>
    <rPh sb="11" eb="12">
      <t>ヒョウ</t>
    </rPh>
    <rPh sb="13" eb="15">
      <t>トチュウ</t>
    </rPh>
    <rPh sb="16" eb="17">
      <t>ギョウ</t>
    </rPh>
    <rPh sb="18" eb="20">
      <t>ソウニュウ</t>
    </rPh>
    <phoneticPr fontId="1"/>
  </si>
  <si>
    <t>請求額</t>
    <rPh sb="0" eb="3">
      <t>セイキュウガク</t>
    </rPh>
    <phoneticPr fontId="1"/>
  </si>
  <si>
    <t>健康長寿課</t>
    <rPh sb="0" eb="4">
      <t>ケンコウチョウジュ</t>
    </rPh>
    <rPh sb="4" eb="5">
      <t>カ</t>
    </rPh>
    <phoneticPr fontId="1"/>
  </si>
  <si>
    <t>●会社印と代表者印を押してください。</t>
    <rPh sb="1" eb="3">
      <t>カイシャ</t>
    </rPh>
    <rPh sb="3" eb="4">
      <t>イン</t>
    </rPh>
    <rPh sb="5" eb="7">
      <t>ダイヒョウ</t>
    </rPh>
    <rPh sb="7" eb="8">
      <t>シャ</t>
    </rPh>
    <rPh sb="8" eb="9">
      <t>イン</t>
    </rPh>
    <rPh sb="10" eb="11">
      <t>オ</t>
    </rPh>
    <phoneticPr fontId="1"/>
  </si>
  <si>
    <t>ケアハウス＊＊＊＊</t>
    <phoneticPr fontId="1"/>
  </si>
  <si>
    <t>対象職員数
※４</t>
    <rPh sb="0" eb="5">
      <t>タイショウショクインスウ</t>
    </rPh>
    <phoneticPr fontId="1"/>
  </si>
  <si>
    <r>
      <rPr>
        <sz val="9"/>
        <color theme="1"/>
        <rFont val="游ゴシック"/>
        <family val="3"/>
        <charset val="128"/>
        <scheme val="minor"/>
      </rPr>
      <t>食料品高騰</t>
    </r>
    <r>
      <rPr>
        <sz val="11"/>
        <color theme="1"/>
        <rFont val="游ゴシック"/>
        <family val="2"/>
        <charset val="128"/>
        <scheme val="minor"/>
      </rPr>
      <t xml:space="preserve">
支援金額</t>
    </r>
    <r>
      <rPr>
        <sz val="11"/>
        <color theme="1"/>
        <rFont val="游ゴシック"/>
        <family val="3"/>
        <charset val="128"/>
        <scheme val="minor"/>
      </rPr>
      <t xml:space="preserve">
</t>
    </r>
    <r>
      <rPr>
        <sz val="9"/>
        <color theme="1"/>
        <rFont val="游ゴシック"/>
        <family val="3"/>
        <charset val="128"/>
        <scheme val="minor"/>
      </rPr>
      <t>（上限80万円）</t>
    </r>
    <rPh sb="0" eb="3">
      <t>ショクリョウヒン</t>
    </rPh>
    <rPh sb="6" eb="9">
      <t>シエンキン</t>
    </rPh>
    <rPh sb="9" eb="10">
      <t>ガク</t>
    </rPh>
    <phoneticPr fontId="1"/>
  </si>
  <si>
    <t>事業所における常勤の
従業者が勤務すべき時間数⇒</t>
    <phoneticPr fontId="1"/>
  </si>
  <si>
    <t>（令和５年６月）</t>
    <rPh sb="1" eb="3">
      <t>レイワ</t>
    </rPh>
    <rPh sb="4" eb="5">
      <t>ネン</t>
    </rPh>
    <rPh sb="6" eb="7">
      <t>ガツ</t>
    </rPh>
    <phoneticPr fontId="1"/>
  </si>
  <si>
    <r>
      <rPr>
        <sz val="9"/>
        <color theme="1"/>
        <rFont val="游ゴシック"/>
        <family val="3"/>
        <charset val="128"/>
        <scheme val="minor"/>
      </rPr>
      <t>エネルギー
価格高騰</t>
    </r>
    <r>
      <rPr>
        <sz val="11"/>
        <color theme="1"/>
        <rFont val="游ゴシック"/>
        <family val="2"/>
        <charset val="128"/>
        <scheme val="minor"/>
      </rPr>
      <t xml:space="preserve">
支援金額</t>
    </r>
    <r>
      <rPr>
        <sz val="11"/>
        <color theme="1"/>
        <rFont val="游ゴシック"/>
        <family val="3"/>
        <charset val="128"/>
        <scheme val="minor"/>
      </rPr>
      <t xml:space="preserve">
</t>
    </r>
    <r>
      <rPr>
        <sz val="9"/>
        <color theme="1"/>
        <rFont val="游ゴシック"/>
        <family val="3"/>
        <charset val="128"/>
        <scheme val="minor"/>
      </rPr>
      <t>（上限40万円）</t>
    </r>
    <rPh sb="6" eb="8">
      <t>カカク</t>
    </rPh>
    <rPh sb="8" eb="10">
      <t>コウトウ</t>
    </rPh>
    <rPh sb="11" eb="13">
      <t>シエン</t>
    </rPh>
    <rPh sb="13" eb="15">
      <t>キンガク</t>
    </rPh>
    <rPh sb="17" eb="19">
      <t>ジョウゲン</t>
    </rPh>
    <rPh sb="21" eb="23">
      <t>マンエン</t>
    </rPh>
    <phoneticPr fontId="1"/>
  </si>
  <si>
    <r>
      <rPr>
        <sz val="9"/>
        <color theme="1"/>
        <rFont val="游ゴシック"/>
        <family val="3"/>
        <charset val="128"/>
        <scheme val="minor"/>
      </rPr>
      <t>食料品
価格高騰</t>
    </r>
    <r>
      <rPr>
        <sz val="11"/>
        <color theme="1"/>
        <rFont val="游ゴシック"/>
        <family val="2"/>
        <charset val="128"/>
        <scheme val="minor"/>
      </rPr>
      <t xml:space="preserve">
支援金単価</t>
    </r>
    <rPh sb="0" eb="3">
      <t>ショクリョウヒン</t>
    </rPh>
    <rPh sb="4" eb="6">
      <t>カカク</t>
    </rPh>
    <rPh sb="6" eb="8">
      <t>コウトウ</t>
    </rPh>
    <rPh sb="9" eb="12">
      <t>シエンキン</t>
    </rPh>
    <rPh sb="12" eb="14">
      <t>タンカ</t>
    </rPh>
    <phoneticPr fontId="1"/>
  </si>
  <si>
    <t>倉敷市福祉サービス事業所等物価高騰対策支援金交付要領第２条第３項第１号</t>
    <phoneticPr fontId="1"/>
  </si>
  <si>
    <t>※１　事業所番号は、介護保険事業所番号、障害福祉サービス事業所番号を記載してください。それ以外の事業所は、空白（無記入）としてください。</t>
    <rPh sb="3" eb="8">
      <t>ジギョウショバンゴウ</t>
    </rPh>
    <rPh sb="10" eb="14">
      <t>カイゴホケン</t>
    </rPh>
    <rPh sb="14" eb="19">
      <t>ジギョウショバンゴウ</t>
    </rPh>
    <rPh sb="20" eb="24">
      <t>ショウガイフクシ</t>
    </rPh>
    <rPh sb="28" eb="33">
      <t>ジギョウショバンゴウ</t>
    </rPh>
    <rPh sb="34" eb="36">
      <t>キサイ</t>
    </rPh>
    <rPh sb="45" eb="47">
      <t>イガイ</t>
    </rPh>
    <rPh sb="48" eb="51">
      <t>ジギョウショ</t>
    </rPh>
    <rPh sb="53" eb="55">
      <t>クウハク</t>
    </rPh>
    <rPh sb="56" eb="59">
      <t>ムキニュウ</t>
    </rPh>
    <phoneticPr fontId="1"/>
  </si>
  <si>
    <t>から第４号までに該当しません。</t>
    <phoneticPr fontId="1"/>
  </si>
  <si>
    <t>令和７年</t>
    <rPh sb="0" eb="2">
      <t>レイワ</t>
    </rPh>
    <rPh sb="3" eb="4">
      <t>ネン</t>
    </rPh>
    <phoneticPr fontId="1"/>
  </si>
  <si>
    <r>
      <t>令和</t>
    </r>
    <r>
      <rPr>
        <sz val="11"/>
        <color rgb="FFFF0000"/>
        <rFont val="游ゴシック"/>
        <family val="3"/>
        <charset val="128"/>
        <scheme val="minor"/>
      </rPr>
      <t>７</t>
    </r>
    <r>
      <rPr>
        <sz val="11"/>
        <color theme="1"/>
        <rFont val="游ゴシック"/>
        <family val="2"/>
        <charset val="128"/>
        <scheme val="minor"/>
      </rPr>
      <t>年度倉敷市福祉サービス事業所等物価高騰対策支援金交付申請書</t>
    </r>
    <rPh sb="0" eb="2">
      <t>レイワ</t>
    </rPh>
    <rPh sb="3" eb="5">
      <t>ネンド</t>
    </rPh>
    <rPh sb="5" eb="8">
      <t>クラシキシ</t>
    </rPh>
    <rPh sb="8" eb="10">
      <t>フクシ</t>
    </rPh>
    <rPh sb="14" eb="18">
      <t>ジギョウショトウ</t>
    </rPh>
    <rPh sb="18" eb="24">
      <t>ブッカコウトウタイサク</t>
    </rPh>
    <rPh sb="24" eb="27">
      <t>シエンキン</t>
    </rPh>
    <rPh sb="27" eb="32">
      <t>コウフシンセイショ</t>
    </rPh>
    <phoneticPr fontId="1"/>
  </si>
  <si>
    <r>
      <t>　令和</t>
    </r>
    <r>
      <rPr>
        <sz val="11"/>
        <color rgb="FFFF0000"/>
        <rFont val="游ゴシック"/>
        <family val="3"/>
        <charset val="128"/>
        <scheme val="minor"/>
      </rPr>
      <t>７</t>
    </r>
    <r>
      <rPr>
        <sz val="11"/>
        <color theme="1"/>
        <rFont val="游ゴシック"/>
        <family val="2"/>
        <charset val="128"/>
        <scheme val="minor"/>
      </rPr>
      <t>年度において倉敷市福祉サービス事業所等物価高騰対策支援金の交付を受けたいので、倉敷市福祉サービス事業所等物価高騰対策支援金交付要領第４条の規定により、関係書類を添えて申請します。</t>
    </r>
    <phoneticPr fontId="1"/>
  </si>
  <si>
    <t>令和　　年</t>
    <rPh sb="0" eb="2">
      <t>レイワ</t>
    </rPh>
    <rPh sb="4" eb="5">
      <t>ネン</t>
    </rPh>
    <phoneticPr fontId="1"/>
  </si>
  <si>
    <r>
      <t>（令和</t>
    </r>
    <r>
      <rPr>
        <b/>
        <sz val="18"/>
        <color rgb="FFFF0000"/>
        <rFont val="ＭＳ Ｐ明朝"/>
        <family val="1"/>
        <charset val="128"/>
      </rPr>
      <t>７</t>
    </r>
    <r>
      <rPr>
        <b/>
        <sz val="18"/>
        <color theme="1"/>
        <rFont val="ＭＳ Ｐ明朝"/>
        <family val="1"/>
        <charset val="128"/>
      </rPr>
      <t>年７月）</t>
    </r>
    <rPh sb="1" eb="3">
      <t>レイワ</t>
    </rPh>
    <rPh sb="4" eb="5">
      <t>ネン</t>
    </rPh>
    <rPh sb="6" eb="7">
      <t>ガツ</t>
    </rPh>
    <phoneticPr fontId="1"/>
  </si>
  <si>
    <t>児童養護施設</t>
    <rPh sb="0" eb="4">
      <t>ジドウヨウゴ</t>
    </rPh>
    <rPh sb="4" eb="6">
      <t>シセツ</t>
    </rPh>
    <phoneticPr fontId="1"/>
  </si>
  <si>
    <t>子ども相談センター</t>
    <rPh sb="0" eb="1">
      <t>コ</t>
    </rPh>
    <rPh sb="3" eb="5">
      <t>ソウダン</t>
    </rPh>
    <phoneticPr fontId="1"/>
  </si>
  <si>
    <r>
      <t>※４　対象職員数は、サービス種別が入所系・通所系以外の場合に、人員基準上必要な職員の常勤換算人数（令和</t>
    </r>
    <r>
      <rPr>
        <b/>
        <sz val="11"/>
        <color rgb="FFFF0000"/>
        <rFont val="游ゴシック"/>
        <family val="3"/>
        <charset val="128"/>
        <scheme val="minor"/>
      </rPr>
      <t>７</t>
    </r>
    <r>
      <rPr>
        <b/>
        <sz val="11"/>
        <color theme="1"/>
        <rFont val="游ゴシック"/>
        <family val="3"/>
        <charset val="128"/>
        <scheme val="minor"/>
      </rPr>
      <t>年７月）を記載してください。</t>
    </r>
    <rPh sb="3" eb="5">
      <t>タイショウ</t>
    </rPh>
    <rPh sb="5" eb="7">
      <t>ショクイン</t>
    </rPh>
    <rPh sb="7" eb="8">
      <t>スウ</t>
    </rPh>
    <rPh sb="14" eb="16">
      <t>シュベツ</t>
    </rPh>
    <rPh sb="17" eb="19">
      <t>ニュウショ</t>
    </rPh>
    <rPh sb="19" eb="20">
      <t>ケイ</t>
    </rPh>
    <rPh sb="21" eb="23">
      <t>ツウショ</t>
    </rPh>
    <rPh sb="23" eb="24">
      <t>ケイ</t>
    </rPh>
    <rPh sb="24" eb="26">
      <t>イガイ</t>
    </rPh>
    <rPh sb="27" eb="29">
      <t>バアイ</t>
    </rPh>
    <rPh sb="31" eb="33">
      <t>ジンイン</t>
    </rPh>
    <rPh sb="33" eb="35">
      <t>キジュン</t>
    </rPh>
    <rPh sb="35" eb="36">
      <t>ジョウ</t>
    </rPh>
    <rPh sb="36" eb="38">
      <t>ヒツヨウ</t>
    </rPh>
    <rPh sb="39" eb="41">
      <t>ショクイン</t>
    </rPh>
    <rPh sb="42" eb="44">
      <t>ジョウキン</t>
    </rPh>
    <rPh sb="44" eb="46">
      <t>カンザン</t>
    </rPh>
    <rPh sb="46" eb="48">
      <t>ニンズウ</t>
    </rPh>
    <rPh sb="49" eb="51">
      <t>レイワ</t>
    </rPh>
    <rPh sb="52" eb="53">
      <t>ネン</t>
    </rPh>
    <rPh sb="54" eb="55">
      <t>ガツ</t>
    </rPh>
    <rPh sb="57" eb="59">
      <t>キサイ</t>
    </rPh>
    <phoneticPr fontId="1"/>
  </si>
  <si>
    <t>申請額合計</t>
    <rPh sb="0" eb="3">
      <t>シンセイガク</t>
    </rPh>
    <rPh sb="3" eb="5">
      <t>ゴウケイ</t>
    </rPh>
    <phoneticPr fontId="1"/>
  </si>
  <si>
    <t>事業所名</t>
    <rPh sb="0" eb="4">
      <t>ジギョウショメイ</t>
    </rPh>
    <phoneticPr fontId="1"/>
  </si>
  <si>
    <r>
      <t>令和</t>
    </r>
    <r>
      <rPr>
        <sz val="11"/>
        <color rgb="FFFF0000"/>
        <rFont val="游ゴシック"/>
        <family val="3"/>
        <charset val="128"/>
        <scheme val="minor"/>
      </rPr>
      <t>７</t>
    </r>
    <r>
      <rPr>
        <sz val="11"/>
        <color theme="1"/>
        <rFont val="游ゴシック"/>
        <family val="3"/>
        <charset val="128"/>
        <scheme val="minor"/>
      </rPr>
      <t>年</t>
    </r>
    <r>
      <rPr>
        <sz val="11"/>
        <color rgb="FFFF0000"/>
        <rFont val="游ゴシック"/>
        <family val="3"/>
        <charset val="128"/>
        <scheme val="minor"/>
      </rPr>
      <t>６</t>
    </r>
    <r>
      <rPr>
        <sz val="11"/>
        <color theme="1"/>
        <rFont val="游ゴシック"/>
        <family val="3"/>
        <charset val="128"/>
        <scheme val="minor"/>
      </rPr>
      <t>月１日現在、市内で事業を運営しており、支援金受給後も事業を</t>
    </r>
    <phoneticPr fontId="1"/>
  </si>
  <si>
    <t>合計</t>
    <rPh sb="0" eb="2">
      <t>ゴウケイ</t>
    </rPh>
    <phoneticPr fontId="1"/>
  </si>
  <si>
    <t>養護老人ホーム</t>
    <rPh sb="0" eb="2">
      <t>ヨウゴ</t>
    </rPh>
    <phoneticPr fontId="1"/>
  </si>
  <si>
    <r>
      <t>●通帳のコピーを必ず添付してください。（コピーの見本は通知の</t>
    </r>
    <r>
      <rPr>
        <b/>
        <sz val="11"/>
        <color rgb="FFFF0000"/>
        <rFont val="游ゴシック"/>
        <family val="3"/>
        <charset val="128"/>
        <scheme val="minor"/>
      </rPr>
      <t>６</t>
    </r>
    <r>
      <rPr>
        <b/>
        <sz val="11"/>
        <color theme="1"/>
        <rFont val="游ゴシック"/>
        <family val="3"/>
        <charset val="128"/>
        <scheme val="minor"/>
      </rPr>
      <t>ページ参照）</t>
    </r>
    <rPh sb="1" eb="3">
      <t>ツウチョウ</t>
    </rPh>
    <rPh sb="8" eb="9">
      <t>カナラ</t>
    </rPh>
    <rPh sb="10" eb="12">
      <t>テンプ</t>
    </rPh>
    <rPh sb="24" eb="26">
      <t>ミホン</t>
    </rPh>
    <rPh sb="27" eb="29">
      <t>ツウチ</t>
    </rPh>
    <rPh sb="34" eb="36">
      <t>サンショウ</t>
    </rPh>
    <phoneticPr fontId="1"/>
  </si>
  <si>
    <t>養護老人ホーム</t>
    <rPh sb="0" eb="2">
      <t>ヨウゴ</t>
    </rPh>
    <rPh sb="2" eb="4">
      <t>ロウジン</t>
    </rPh>
    <phoneticPr fontId="1"/>
  </si>
  <si>
    <t>福祉援護課</t>
    <rPh sb="0" eb="2">
      <t>フクシ</t>
    </rPh>
    <rPh sb="2" eb="5">
      <t>エンゴカ</t>
    </rPh>
    <phoneticPr fontId="1"/>
  </si>
  <si>
    <t>救護施設</t>
    <rPh sb="0" eb="2">
      <t>キュウゴ</t>
    </rPh>
    <rPh sb="2" eb="4">
      <t>シセツ</t>
    </rPh>
    <phoneticPr fontId="1"/>
  </si>
  <si>
    <t>自動表示</t>
    <rPh sb="0" eb="4">
      <t>ジドウヒョウジ</t>
    </rPh>
    <phoneticPr fontId="1"/>
  </si>
  <si>
    <t>軽費老人ホーム（非特定）</t>
    <rPh sb="0" eb="2">
      <t>ケイヒ</t>
    </rPh>
    <rPh sb="2" eb="4">
      <t>ロウジン</t>
    </rPh>
    <rPh sb="8" eb="11">
      <t>ヒトクテイ</t>
    </rPh>
    <phoneticPr fontId="1"/>
  </si>
  <si>
    <t>　　　事業所番号が有るサービスと、無いサービスが混在している施設は、有る事業所番号の方を記載してください。</t>
    <rPh sb="3" eb="6">
      <t>ジギョウショ</t>
    </rPh>
    <rPh sb="6" eb="8">
      <t>バンゴウ</t>
    </rPh>
    <rPh sb="9" eb="10">
      <t>ア</t>
    </rPh>
    <rPh sb="17" eb="18">
      <t>ナ</t>
    </rPh>
    <rPh sb="24" eb="26">
      <t>コンザイ</t>
    </rPh>
    <rPh sb="30" eb="32">
      <t>シセツ</t>
    </rPh>
    <rPh sb="34" eb="35">
      <t>ア</t>
    </rPh>
    <rPh sb="36" eb="39">
      <t>ジギョウショ</t>
    </rPh>
    <rPh sb="39" eb="41">
      <t>バンゴウ</t>
    </rPh>
    <rPh sb="42" eb="43">
      <t>ホウ</t>
    </rPh>
    <rPh sb="44" eb="46">
      <t>キサイ</t>
    </rPh>
    <phoneticPr fontId="1"/>
  </si>
  <si>
    <t>※２　定員数は、定員として届け出ている人数で、現在の利用者数ではありません。</t>
    <rPh sb="3" eb="6">
      <t>テイインスウ</t>
    </rPh>
    <phoneticPr fontId="1"/>
  </si>
  <si>
    <t>サービス種別</t>
    <rPh sb="4" eb="6">
      <t>シュベツ</t>
    </rPh>
    <phoneticPr fontId="1"/>
  </si>
  <si>
    <t>定員数
※２</t>
    <rPh sb="0" eb="2">
      <t>テイイン</t>
    </rPh>
    <rPh sb="2" eb="3">
      <t>スウ</t>
    </rPh>
    <phoneticPr fontId="1"/>
  </si>
  <si>
    <t>軽費老人ホーム</t>
  </si>
  <si>
    <t>軽費老人ホーム</t>
    <phoneticPr fontId="1"/>
  </si>
  <si>
    <t>件名</t>
    <rPh sb="0" eb="1">
      <t>ケン</t>
    </rPh>
    <rPh sb="1" eb="2">
      <t>ナ</t>
    </rPh>
    <phoneticPr fontId="1"/>
  </si>
  <si>
    <t>　　令和７年度福祉サービス事業所等物価高騰対策支援金</t>
    <rPh sb="2" eb="4">
      <t>レイワ</t>
    </rPh>
    <rPh sb="5" eb="7">
      <t>ネンド</t>
    </rPh>
    <rPh sb="7" eb="9">
      <t>フクシ</t>
    </rPh>
    <rPh sb="13" eb="16">
      <t>ジギョウショ</t>
    </rPh>
    <rPh sb="16" eb="17">
      <t>トウ</t>
    </rPh>
    <rPh sb="17" eb="19">
      <t>ブッカ</t>
    </rPh>
    <rPh sb="19" eb="21">
      <t>コウトウ</t>
    </rPh>
    <rPh sb="21" eb="23">
      <t>タイサク</t>
    </rPh>
    <rPh sb="23" eb="26">
      <t>シエンキン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</si>
</sst>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0_ "/>
    <numFmt numFmtId="177" formatCode="0.0_ "/>
    <numFmt numFmtId="178" formatCode="#,##0&quot;円&quot;"/>
    <numFmt numFmtId="179" formatCode="0.00_ "/>
    <numFmt numFmtId="180" formatCode="0.0_);[Red]\(0.0\)"/>
    <numFmt numFmtId="181" formatCode="#,##0.0#"/>
    <numFmt numFmtId="182" formatCode="d"/>
    <numFmt numFmtId="183" formatCode="aaa"/>
  </numFmts>
  <fonts count="43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1"/>
      <color theme="1"/>
      <name val="ＭＳ Ｐゴシック"/>
      <family val="3"/>
      <charset val="128"/>
    </font>
    <font>
      <b/>
      <sz val="9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b/>
      <sz val="11"/>
      <color rgb="FFFF0000"/>
      <name val="ＭＳ Ｐゴシック"/>
      <family val="3"/>
      <charset val="128"/>
    </font>
    <font>
      <sz val="14"/>
      <color theme="1"/>
      <name val="游ゴシック"/>
      <family val="3"/>
      <charset val="128"/>
      <scheme val="minor"/>
    </font>
    <font>
      <sz val="18"/>
      <color theme="1"/>
      <name val="游ゴシック"/>
      <family val="2"/>
      <charset val="128"/>
      <scheme val="minor"/>
    </font>
    <font>
      <sz val="11"/>
      <color rgb="FF000000"/>
      <name val="游ゴシック"/>
      <family val="3"/>
      <charset val="128"/>
      <scheme val="minor"/>
    </font>
    <font>
      <b/>
      <sz val="9"/>
      <color rgb="FFFF0000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b/>
      <sz val="12"/>
      <color rgb="FFFF0000"/>
      <name val="游ゴシック"/>
      <family val="3"/>
      <charset val="128"/>
      <scheme val="minor"/>
    </font>
    <font>
      <b/>
      <sz val="10"/>
      <color rgb="FFFF0000"/>
      <name val="游ゴシック"/>
      <family val="3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16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0"/>
      <color theme="1"/>
      <name val="ＭＳ Ｐ明朝"/>
      <family val="1"/>
      <charset val="128"/>
    </font>
    <font>
      <b/>
      <sz val="18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b/>
      <sz val="12"/>
      <color rgb="FFFF0000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1"/>
      <color theme="1"/>
      <name val="游ゴシック"/>
      <family val="3"/>
      <charset val="128"/>
    </font>
    <font>
      <sz val="12"/>
      <name val="HGSｺﾞｼｯｸM"/>
      <family val="3"/>
      <charset val="128"/>
    </font>
    <font>
      <b/>
      <sz val="26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b/>
      <sz val="12"/>
      <color theme="1"/>
      <name val="游ゴシック"/>
      <family val="3"/>
      <charset val="128"/>
      <scheme val="minor"/>
    </font>
    <font>
      <b/>
      <sz val="12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b/>
      <sz val="24"/>
      <name val="HGSｺﾞｼｯｸM"/>
      <family val="3"/>
      <charset val="128"/>
    </font>
    <font>
      <b/>
      <sz val="14"/>
      <color indexed="81"/>
      <name val="MS P ゴシック"/>
      <family val="3"/>
      <charset val="128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b/>
      <sz val="18"/>
      <color rgb="FFFF0000"/>
      <name val="ＭＳ Ｐ明朝"/>
      <family val="1"/>
      <charset val="128"/>
    </font>
    <font>
      <b/>
      <sz val="12"/>
      <name val="游ゴシック"/>
      <family val="3"/>
      <charset val="12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theme="5" tint="0.59999389629810485"/>
      </patternFill>
    </fill>
    <fill>
      <patternFill patternType="solid">
        <fgColor rgb="FFFFFFCC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231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Border="1">
      <alignment vertical="center"/>
    </xf>
    <xf numFmtId="0" fontId="4" fillId="0" borderId="0" xfId="0" applyFont="1">
      <alignment vertical="center"/>
    </xf>
    <xf numFmtId="0" fontId="4" fillId="0" borderId="1" xfId="0" applyFont="1" applyBorder="1">
      <alignment vertical="center"/>
    </xf>
    <xf numFmtId="0" fontId="0" fillId="0" borderId="0" xfId="0" applyBorder="1" applyAlignment="1">
      <alignment vertical="center" shrinkToFit="1"/>
    </xf>
    <xf numFmtId="0" fontId="0" fillId="0" borderId="0" xfId="0" applyBorder="1" applyAlignment="1">
      <alignment horizontal="left" vertical="center" shrinkToFit="1"/>
    </xf>
    <xf numFmtId="38" fontId="0" fillId="0" borderId="0" xfId="1" applyFont="1" applyBorder="1">
      <alignment vertical="center"/>
    </xf>
    <xf numFmtId="0" fontId="5" fillId="0" borderId="0" xfId="0" applyFont="1" applyFill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Fill="1">
      <alignment vertical="center"/>
    </xf>
    <xf numFmtId="0" fontId="6" fillId="0" borderId="0" xfId="0" applyFont="1" applyBorder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4" fillId="0" borderId="0" xfId="0" applyFont="1" applyFill="1" applyBorder="1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right" vertical="center"/>
    </xf>
    <xf numFmtId="0" fontId="0" fillId="0" borderId="0" xfId="0" applyFill="1">
      <alignment vertical="center"/>
    </xf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0" xfId="0" applyFill="1" applyAlignment="1">
      <alignment horizontal="left" vertical="center" shrinkToFit="1"/>
    </xf>
    <xf numFmtId="0" fontId="4" fillId="0" borderId="1" xfId="0" applyFont="1" applyFill="1" applyBorder="1">
      <alignment vertical="center"/>
    </xf>
    <xf numFmtId="0" fontId="10" fillId="0" borderId="0" xfId="0" applyFont="1" applyFill="1" applyBorder="1" applyAlignment="1" applyProtection="1">
      <alignment vertical="center"/>
      <protection locked="0"/>
    </xf>
    <xf numFmtId="0" fontId="8" fillId="0" borderId="0" xfId="0" applyFont="1" applyBorder="1" applyAlignment="1">
      <alignment horizontal="left" vertical="center"/>
    </xf>
    <xf numFmtId="38" fontId="4" fillId="0" borderId="0" xfId="1" applyFont="1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/>
    </xf>
    <xf numFmtId="0" fontId="0" fillId="0" borderId="0" xfId="0" applyFill="1" applyBorder="1" applyAlignment="1" applyProtection="1">
      <alignment horizontal="center" vertical="center"/>
      <protection locked="0"/>
    </xf>
    <xf numFmtId="0" fontId="0" fillId="0" borderId="0" xfId="0" applyFill="1" applyBorder="1" applyAlignment="1" applyProtection="1">
      <alignment vertical="center" shrinkToFit="1"/>
      <protection locked="0"/>
    </xf>
    <xf numFmtId="0" fontId="0" fillId="0" borderId="0" xfId="0" applyFill="1" applyBorder="1" applyAlignment="1" applyProtection="1">
      <alignment horizontal="left" vertical="center" shrinkToFit="1"/>
      <protection locked="0"/>
    </xf>
    <xf numFmtId="0" fontId="0" fillId="0" borderId="0" xfId="0" applyFill="1" applyBorder="1" applyProtection="1">
      <alignment vertical="center"/>
      <protection locked="0"/>
    </xf>
    <xf numFmtId="38" fontId="0" fillId="0" borderId="0" xfId="1" applyFont="1" applyFill="1" applyBorder="1">
      <alignment vertical="center"/>
    </xf>
    <xf numFmtId="0" fontId="0" fillId="0" borderId="9" xfId="0" applyBorder="1" applyAlignment="1">
      <alignment horizontal="center" vertical="center" wrapText="1"/>
    </xf>
    <xf numFmtId="0" fontId="2" fillId="0" borderId="0" xfId="0" applyFont="1">
      <alignment vertical="center"/>
    </xf>
    <xf numFmtId="0" fontId="0" fillId="0" borderId="0" xfId="0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4" fillId="0" borderId="13" xfId="0" applyFont="1" applyBorder="1" applyAlignment="1">
      <alignment horizontal="left" vertical="center" wrapText="1"/>
    </xf>
    <xf numFmtId="0" fontId="0" fillId="0" borderId="0" xfId="0" applyAlignment="1">
      <alignment horizontal="right" vertical="center"/>
    </xf>
    <xf numFmtId="0" fontId="4" fillId="2" borderId="12" xfId="0" applyFont="1" applyFill="1" applyBorder="1" applyAlignment="1">
      <alignment vertical="center" wrapText="1"/>
    </xf>
    <xf numFmtId="0" fontId="4" fillId="2" borderId="14" xfId="0" applyFont="1" applyFill="1" applyBorder="1" applyAlignment="1">
      <alignment horizontal="left" vertical="center" wrapText="1"/>
    </xf>
    <xf numFmtId="0" fontId="4" fillId="2" borderId="14" xfId="0" applyFont="1" applyFill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38" fontId="0" fillId="0" borderId="0" xfId="1" applyFont="1">
      <alignment vertical="center"/>
    </xf>
    <xf numFmtId="177" fontId="0" fillId="0" borderId="0" xfId="0" applyNumberFormat="1" applyFill="1" applyBorder="1" applyAlignment="1" applyProtection="1">
      <alignment horizontal="center" vertical="center"/>
      <protection locked="0"/>
    </xf>
    <xf numFmtId="0" fontId="12" fillId="0" borderId="0" xfId="0" applyFont="1" applyAlignment="1">
      <alignment horizontal="center"/>
    </xf>
    <xf numFmtId="176" fontId="0" fillId="0" borderId="4" xfId="0" applyNumberFormat="1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alignment vertical="center" shrinkToFit="1"/>
      <protection locked="0"/>
    </xf>
    <xf numFmtId="0" fontId="0" fillId="0" borderId="1" xfId="0" applyFill="1" applyBorder="1" applyAlignment="1" applyProtection="1">
      <alignment horizontal="left" vertical="center" shrinkToFit="1"/>
      <protection locked="0"/>
    </xf>
    <xf numFmtId="0" fontId="0" fillId="0" borderId="1" xfId="0" applyFill="1" applyBorder="1" applyProtection="1">
      <alignment vertical="center"/>
      <protection locked="0"/>
    </xf>
    <xf numFmtId="0" fontId="14" fillId="0" borderId="0" xfId="0" applyFont="1" applyAlignment="1">
      <alignment horizontal="right"/>
    </xf>
    <xf numFmtId="0" fontId="0" fillId="0" borderId="0" xfId="0" applyAlignment="1">
      <alignment vertical="center" shrinkToFit="1"/>
    </xf>
    <xf numFmtId="0" fontId="4" fillId="0" borderId="10" xfId="0" applyFont="1" applyBorder="1">
      <alignment vertical="center"/>
    </xf>
    <xf numFmtId="0" fontId="4" fillId="0" borderId="15" xfId="0" applyFont="1" applyBorder="1">
      <alignment vertical="center"/>
    </xf>
    <xf numFmtId="38" fontId="0" fillId="0" borderId="1" xfId="1" applyFont="1" applyBorder="1" applyAlignment="1">
      <alignment horizontal="center" vertical="center"/>
    </xf>
    <xf numFmtId="177" fontId="0" fillId="0" borderId="1" xfId="0" applyNumberFormat="1" applyFill="1" applyBorder="1" applyAlignment="1" applyProtection="1">
      <alignment horizontal="right" vertical="center"/>
      <protection locked="0"/>
    </xf>
    <xf numFmtId="0" fontId="0" fillId="0" borderId="9" xfId="0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15" fillId="0" borderId="0" xfId="0" applyNumberFormat="1" applyFont="1" applyAlignment="1"/>
    <xf numFmtId="0" fontId="0" fillId="2" borderId="0" xfId="0" applyFill="1" applyAlignment="1" applyProtection="1">
      <alignment horizontal="center" vertical="center"/>
      <protection locked="0"/>
    </xf>
    <xf numFmtId="0" fontId="0" fillId="0" borderId="0" xfId="0" applyAlignment="1"/>
    <xf numFmtId="0" fontId="0" fillId="0" borderId="0" xfId="0" applyBorder="1" applyAlignment="1">
      <alignment horizontal="left"/>
    </xf>
    <xf numFmtId="0" fontId="7" fillId="0" borderId="0" xfId="0" applyFont="1" applyBorder="1" applyAlignment="1">
      <alignment horizontal="left"/>
    </xf>
    <xf numFmtId="0" fontId="0" fillId="0" borderId="0" xfId="0" applyBorder="1" applyAlignment="1">
      <alignment horizontal="left" indent="1"/>
    </xf>
    <xf numFmtId="0" fontId="0" fillId="0" borderId="0" xfId="0" applyBorder="1" applyAlignment="1">
      <alignment horizontal="left" indent="6"/>
    </xf>
    <xf numFmtId="0" fontId="7" fillId="0" borderId="0" xfId="0" applyFont="1" applyBorder="1" applyAlignment="1">
      <alignment vertical="center" wrapText="1"/>
    </xf>
    <xf numFmtId="0" fontId="13" fillId="5" borderId="1" xfId="0" applyFont="1" applyFill="1" applyBorder="1" applyAlignment="1">
      <alignment horizontal="center" vertical="center"/>
    </xf>
    <xf numFmtId="38" fontId="13" fillId="5" borderId="1" xfId="1" applyFont="1" applyFill="1" applyBorder="1" applyAlignment="1">
      <alignment horizontal="center" vertical="center"/>
    </xf>
    <xf numFmtId="0" fontId="13" fillId="0" borderId="0" xfId="0" applyFont="1">
      <alignment vertical="center"/>
    </xf>
    <xf numFmtId="0" fontId="13" fillId="0" borderId="2" xfId="0" applyFont="1" applyFill="1" applyBorder="1" applyAlignment="1">
      <alignment horizontal="justify" vertical="center"/>
    </xf>
    <xf numFmtId="0" fontId="13" fillId="0" borderId="1" xfId="0" applyFont="1" applyFill="1" applyBorder="1" applyAlignment="1">
      <alignment horizontal="center" vertical="center"/>
    </xf>
    <xf numFmtId="38" fontId="13" fillId="0" borderId="1" xfId="1" applyFont="1" applyBorder="1">
      <alignment vertical="center"/>
    </xf>
    <xf numFmtId="0" fontId="13" fillId="3" borderId="2" xfId="0" applyFont="1" applyFill="1" applyBorder="1">
      <alignment vertical="center"/>
    </xf>
    <xf numFmtId="0" fontId="13" fillId="3" borderId="1" xfId="0" applyFont="1" applyFill="1" applyBorder="1" applyAlignment="1">
      <alignment horizontal="center" vertical="center"/>
    </xf>
    <xf numFmtId="38" fontId="13" fillId="3" borderId="1" xfId="1" applyFont="1" applyFill="1" applyBorder="1">
      <alignment vertical="center"/>
    </xf>
    <xf numFmtId="0" fontId="13" fillId="2" borderId="2" xfId="0" applyFont="1" applyFill="1" applyBorder="1">
      <alignment vertical="center"/>
    </xf>
    <xf numFmtId="0" fontId="13" fillId="2" borderId="2" xfId="0" applyFont="1" applyFill="1" applyBorder="1" applyAlignment="1">
      <alignment horizontal="center" vertical="center"/>
    </xf>
    <xf numFmtId="38" fontId="13" fillId="2" borderId="1" xfId="1" applyFont="1" applyFill="1" applyBorder="1">
      <alignment vertical="center"/>
    </xf>
    <xf numFmtId="0" fontId="13" fillId="4" borderId="2" xfId="0" applyFont="1" applyFill="1" applyBorder="1">
      <alignment vertical="center"/>
    </xf>
    <xf numFmtId="0" fontId="13" fillId="4" borderId="2" xfId="0" applyFont="1" applyFill="1" applyBorder="1" applyAlignment="1">
      <alignment horizontal="center" vertical="center"/>
    </xf>
    <xf numFmtId="38" fontId="13" fillId="4" borderId="1" xfId="1" applyFont="1" applyFill="1" applyBorder="1">
      <alignment vertical="center"/>
    </xf>
    <xf numFmtId="0" fontId="0" fillId="0" borderId="0" xfId="0" applyBorder="1" applyAlignment="1">
      <alignment horizontal="right" vertical="center" wrapText="1" indent="1"/>
    </xf>
    <xf numFmtId="38" fontId="10" fillId="0" borderId="0" xfId="0" applyNumberFormat="1" applyFont="1" applyFill="1" applyBorder="1" applyAlignment="1" applyProtection="1">
      <alignment horizontal="right" vertical="center"/>
      <protection locked="0"/>
    </xf>
    <xf numFmtId="0" fontId="2" fillId="0" borderId="0" xfId="0" applyFont="1" applyBorder="1" applyAlignment="1">
      <alignment horizontal="center" vertical="center"/>
    </xf>
    <xf numFmtId="38" fontId="4" fillId="0" borderId="9" xfId="1" applyFont="1" applyBorder="1" applyAlignment="1">
      <alignment horizontal="center" vertical="top" wrapText="1"/>
    </xf>
    <xf numFmtId="0" fontId="0" fillId="0" borderId="9" xfId="0" applyBorder="1" applyAlignment="1">
      <alignment horizontal="center" vertical="center" wrapText="1" shrinkToFit="1"/>
    </xf>
    <xf numFmtId="0" fontId="0" fillId="0" borderId="13" xfId="0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 vertical="center"/>
    </xf>
    <xf numFmtId="0" fontId="20" fillId="0" borderId="0" xfId="0" applyFont="1">
      <alignment vertical="center"/>
    </xf>
    <xf numFmtId="0" fontId="20" fillId="0" borderId="0" xfId="0" applyFont="1" applyFill="1">
      <alignment vertical="center"/>
    </xf>
    <xf numFmtId="0" fontId="20" fillId="0" borderId="0" xfId="0" applyFont="1" applyFill="1" applyAlignment="1">
      <alignment vertical="center" shrinkToFit="1"/>
    </xf>
    <xf numFmtId="56" fontId="20" fillId="0" borderId="0" xfId="0" applyNumberFormat="1" applyFont="1" applyFill="1">
      <alignment vertical="center"/>
    </xf>
    <xf numFmtId="0" fontId="20" fillId="0" borderId="0" xfId="0" applyFont="1" applyFill="1" applyAlignment="1">
      <alignment horizontal="left" vertical="center" indent="3"/>
    </xf>
    <xf numFmtId="0" fontId="20" fillId="0" borderId="0" xfId="0" applyFont="1" applyFill="1" applyBorder="1" applyAlignment="1">
      <alignment horizontal="center" vertical="center"/>
    </xf>
    <xf numFmtId="0" fontId="20" fillId="0" borderId="11" xfId="0" applyFont="1" applyFill="1" applyBorder="1" applyAlignment="1">
      <alignment horizontal="center" vertical="center"/>
    </xf>
    <xf numFmtId="0" fontId="20" fillId="0" borderId="0" xfId="0" applyFont="1" applyFill="1" applyAlignment="1">
      <alignment horizontal="center" vertical="center"/>
    </xf>
    <xf numFmtId="0" fontId="20" fillId="0" borderId="0" xfId="0" applyFont="1" applyFill="1" applyAlignment="1">
      <alignment horizontal="left" vertical="center"/>
    </xf>
    <xf numFmtId="0" fontId="20" fillId="0" borderId="1" xfId="0" applyFont="1" applyBorder="1" applyAlignment="1">
      <alignment horizontal="center" vertical="center"/>
    </xf>
    <xf numFmtId="0" fontId="20" fillId="0" borderId="16" xfId="0" applyFont="1" applyBorder="1">
      <alignment vertical="center"/>
    </xf>
    <xf numFmtId="0" fontId="20" fillId="0" borderId="9" xfId="0" applyFont="1" applyBorder="1">
      <alignment vertical="center"/>
    </xf>
    <xf numFmtId="179" fontId="20" fillId="0" borderId="9" xfId="0" applyNumberFormat="1" applyFont="1" applyBorder="1" applyAlignment="1">
      <alignment horizontal="center" vertical="center" shrinkToFit="1"/>
    </xf>
    <xf numFmtId="0" fontId="20" fillId="0" borderId="1" xfId="0" applyFont="1" applyBorder="1">
      <alignment vertical="center"/>
    </xf>
    <xf numFmtId="0" fontId="20" fillId="0" borderId="4" xfId="0" applyFont="1" applyBorder="1">
      <alignment vertical="center"/>
    </xf>
    <xf numFmtId="0" fontId="20" fillId="0" borderId="1" xfId="0" applyFont="1" applyBorder="1" applyAlignment="1">
      <alignment vertical="center" shrinkToFit="1"/>
    </xf>
    <xf numFmtId="179" fontId="20" fillId="0" borderId="1" xfId="0" applyNumberFormat="1" applyFont="1" applyBorder="1">
      <alignment vertical="center"/>
    </xf>
    <xf numFmtId="0" fontId="20" fillId="0" borderId="1" xfId="0" applyFont="1" applyBorder="1" applyAlignment="1">
      <alignment vertical="center" wrapText="1" shrinkToFit="1"/>
    </xf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vertical="center" shrinkToFit="1"/>
    </xf>
    <xf numFmtId="0" fontId="24" fillId="0" borderId="0" xfId="0" applyFont="1" applyAlignment="1">
      <alignment vertical="center" wrapText="1"/>
    </xf>
    <xf numFmtId="0" fontId="24" fillId="0" borderId="0" xfId="0" applyFont="1" applyFill="1" applyBorder="1" applyAlignment="1">
      <alignment vertical="center" shrinkToFit="1"/>
    </xf>
    <xf numFmtId="0" fontId="24" fillId="0" borderId="0" xfId="0" applyFont="1">
      <alignment vertical="center"/>
    </xf>
    <xf numFmtId="0" fontId="24" fillId="0" borderId="0" xfId="0" applyFont="1" applyAlignment="1">
      <alignment vertical="center"/>
    </xf>
    <xf numFmtId="179" fontId="25" fillId="0" borderId="0" xfId="0" applyNumberFormat="1" applyFont="1" applyAlignment="1">
      <alignment vertical="center"/>
    </xf>
    <xf numFmtId="0" fontId="24" fillId="0" borderId="0" xfId="0" applyFont="1" applyAlignment="1">
      <alignment vertical="center" shrinkToFit="1"/>
    </xf>
    <xf numFmtId="0" fontId="4" fillId="0" borderId="2" xfId="0" applyFont="1" applyFill="1" applyBorder="1" applyAlignment="1">
      <alignment horizontal="justify" vertical="center"/>
    </xf>
    <xf numFmtId="0" fontId="4" fillId="3" borderId="2" xfId="0" applyFont="1" applyFill="1" applyBorder="1">
      <alignment vertical="center"/>
    </xf>
    <xf numFmtId="0" fontId="4" fillId="0" borderId="2" xfId="0" applyFont="1" applyFill="1" applyBorder="1">
      <alignment vertical="center"/>
    </xf>
    <xf numFmtId="181" fontId="27" fillId="0" borderId="1" xfId="0" applyNumberFormat="1" applyFont="1" applyFill="1" applyBorder="1" applyAlignment="1" applyProtection="1">
      <alignment horizontal="center" vertical="center" shrinkToFit="1"/>
      <protection locked="0"/>
    </xf>
    <xf numFmtId="182" fontId="20" fillId="0" borderId="1" xfId="0" applyNumberFormat="1" applyFont="1" applyBorder="1" applyAlignment="1">
      <alignment horizontal="center" vertical="center"/>
    </xf>
    <xf numFmtId="183" fontId="20" fillId="0" borderId="1" xfId="0" applyNumberFormat="1" applyFont="1" applyBorder="1" applyAlignment="1">
      <alignment horizontal="center" vertical="center"/>
    </xf>
    <xf numFmtId="179" fontId="20" fillId="0" borderId="1" xfId="0" applyNumberFormat="1" applyFont="1" applyBorder="1" applyAlignment="1">
      <alignment vertical="center" shrinkToFit="1"/>
    </xf>
    <xf numFmtId="182" fontId="20" fillId="0" borderId="0" xfId="0" applyNumberFormat="1" applyFont="1" applyAlignment="1">
      <alignment horizontal="right" vertical="center" shrinkToFit="1"/>
    </xf>
    <xf numFmtId="182" fontId="20" fillId="0" borderId="0" xfId="0" applyNumberFormat="1" applyFont="1" applyFill="1" applyAlignment="1">
      <alignment horizontal="right" vertical="center" shrinkToFit="1"/>
    </xf>
    <xf numFmtId="0" fontId="20" fillId="0" borderId="1" xfId="0" applyFont="1" applyBorder="1" applyAlignment="1">
      <alignment horizontal="left" vertical="center"/>
    </xf>
    <xf numFmtId="0" fontId="20" fillId="0" borderId="24" xfId="0" applyFont="1" applyBorder="1" applyAlignment="1">
      <alignment horizontal="left" vertical="center"/>
    </xf>
    <xf numFmtId="56" fontId="21" fillId="0" borderId="0" xfId="0" applyNumberFormat="1" applyFont="1" applyAlignment="1">
      <alignment horizontal="left" vertical="center" indent="2"/>
    </xf>
    <xf numFmtId="0" fontId="7" fillId="0" borderId="0" xfId="0" applyFont="1" applyAlignment="1">
      <alignment horizontal="left" vertical="center" indent="1"/>
    </xf>
    <xf numFmtId="0" fontId="31" fillId="0" borderId="0" xfId="0" applyFont="1" applyAlignment="1">
      <alignment horizontal="left" vertical="center" indent="1"/>
    </xf>
    <xf numFmtId="0" fontId="2" fillId="0" borderId="0" xfId="0" applyFont="1" applyAlignment="1">
      <alignment horizontal="left" vertical="center" indent="2"/>
    </xf>
    <xf numFmtId="0" fontId="2" fillId="0" borderId="7" xfId="0" applyFont="1" applyBorder="1" applyAlignment="1">
      <alignment horizontal="center" vertical="center"/>
    </xf>
    <xf numFmtId="0" fontId="0" fillId="0" borderId="0" xfId="0" applyBorder="1" applyAlignment="1">
      <alignment vertical="center" wrapText="1"/>
    </xf>
    <xf numFmtId="0" fontId="20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 indent="6"/>
    </xf>
    <xf numFmtId="0" fontId="9" fillId="0" borderId="0" xfId="0" applyFont="1" applyBorder="1" applyAlignment="1">
      <alignment horizontal="left" vertical="center" indent="6"/>
    </xf>
    <xf numFmtId="178" fontId="17" fillId="0" borderId="8" xfId="0" applyNumberFormat="1" applyFont="1" applyFill="1" applyBorder="1" applyAlignment="1" applyProtection="1">
      <alignment horizontal="center" vertical="center" shrinkToFit="1"/>
    </xf>
    <xf numFmtId="0" fontId="4" fillId="0" borderId="0" xfId="0" applyFont="1" applyBorder="1" applyAlignment="1"/>
    <xf numFmtId="0" fontId="36" fillId="0" borderId="0" xfId="0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38" fontId="4" fillId="0" borderId="13" xfId="1" applyFont="1" applyBorder="1" applyAlignment="1">
      <alignment horizontal="center" vertical="center" wrapText="1"/>
    </xf>
    <xf numFmtId="0" fontId="0" fillId="10" borderId="1" xfId="0" applyFill="1" applyBorder="1" applyAlignment="1">
      <alignment horizontal="center" vertical="center"/>
    </xf>
    <xf numFmtId="38" fontId="0" fillId="10" borderId="1" xfId="1" applyFont="1" applyFill="1" applyBorder="1">
      <alignment vertical="center"/>
    </xf>
    <xf numFmtId="38" fontId="0" fillId="10" borderId="2" xfId="1" applyFont="1" applyFill="1" applyBorder="1">
      <alignment vertical="center"/>
    </xf>
    <xf numFmtId="0" fontId="42" fillId="10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22" xfId="0" applyBorder="1">
      <alignment vertical="center"/>
    </xf>
    <xf numFmtId="0" fontId="0" fillId="0" borderId="22" xfId="0" applyBorder="1" applyAlignment="1">
      <alignment horizontal="right" vertical="center"/>
    </xf>
    <xf numFmtId="0" fontId="0" fillId="0" borderId="22" xfId="0" applyFill="1" applyBorder="1" applyAlignment="1">
      <alignment horizontal="center" vertical="center"/>
    </xf>
    <xf numFmtId="0" fontId="0" fillId="0" borderId="22" xfId="0" applyBorder="1" applyAlignment="1">
      <alignment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0" borderId="0" xfId="0" applyFont="1" applyBorder="1" applyAlignment="1">
      <alignment vertical="center" wrapText="1"/>
    </xf>
    <xf numFmtId="0" fontId="4" fillId="0" borderId="15" xfId="0" applyFont="1" applyBorder="1" applyAlignment="1">
      <alignment vertical="center" wrapText="1"/>
    </xf>
    <xf numFmtId="178" fontId="17" fillId="0" borderId="2" xfId="0" applyNumberFormat="1" applyFont="1" applyFill="1" applyBorder="1" applyAlignment="1" applyProtection="1">
      <alignment horizontal="center" vertical="center" shrinkToFit="1"/>
    </xf>
    <xf numFmtId="178" fontId="17" fillId="0" borderId="3" xfId="0" applyNumberFormat="1" applyFont="1" applyFill="1" applyBorder="1" applyAlignment="1" applyProtection="1">
      <alignment horizontal="center" vertical="center" shrinkToFit="1"/>
    </xf>
    <xf numFmtId="178" fontId="17" fillId="0" borderId="4" xfId="0" applyNumberFormat="1" applyFont="1" applyFill="1" applyBorder="1" applyAlignment="1" applyProtection="1">
      <alignment horizontal="center" vertical="center" shrinkToFit="1"/>
    </xf>
    <xf numFmtId="0" fontId="7" fillId="0" borderId="0" xfId="0" applyFont="1" applyBorder="1" applyAlignment="1">
      <alignment horizontal="left" vertical="center" indent="6"/>
    </xf>
    <xf numFmtId="0" fontId="9" fillId="0" borderId="0" xfId="0" applyFont="1" applyBorder="1" applyAlignment="1">
      <alignment horizontal="left" vertical="center" indent="6"/>
    </xf>
    <xf numFmtId="0" fontId="9" fillId="0" borderId="15" xfId="0" applyFont="1" applyBorder="1" applyAlignment="1">
      <alignment horizontal="left" vertical="center" indent="6"/>
    </xf>
    <xf numFmtId="0" fontId="18" fillId="0" borderId="0" xfId="0" applyFont="1" applyAlignment="1">
      <alignment horizontal="center" vertical="center"/>
    </xf>
    <xf numFmtId="178" fontId="38" fillId="0" borderId="0" xfId="0" applyNumberFormat="1" applyFont="1" applyFill="1" applyBorder="1" applyAlignment="1" applyProtection="1">
      <alignment horizontal="center" shrinkToFi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 wrapText="1"/>
    </xf>
    <xf numFmtId="0" fontId="4" fillId="0" borderId="8" xfId="0" applyFont="1" applyBorder="1" applyAlignment="1">
      <alignment vertical="center" wrapText="1"/>
    </xf>
    <xf numFmtId="0" fontId="4" fillId="0" borderId="17" xfId="0" applyFont="1" applyBorder="1" applyAlignment="1">
      <alignment vertical="center" wrapText="1"/>
    </xf>
    <xf numFmtId="49" fontId="8" fillId="6" borderId="5" xfId="0" applyNumberFormat="1" applyFont="1" applyFill="1" applyBorder="1" applyAlignment="1" applyProtection="1">
      <alignment horizontal="center" vertical="center" shrinkToFit="1"/>
    </xf>
    <xf numFmtId="49" fontId="8" fillId="6" borderId="6" xfId="0" applyNumberFormat="1" applyFont="1" applyFill="1" applyBorder="1" applyAlignment="1" applyProtection="1">
      <alignment horizontal="center" vertical="center" shrinkToFit="1"/>
    </xf>
    <xf numFmtId="49" fontId="8" fillId="6" borderId="7" xfId="0" applyNumberFormat="1" applyFont="1" applyFill="1" applyBorder="1" applyAlignment="1" applyProtection="1">
      <alignment horizontal="center" vertical="center" shrinkToFit="1"/>
    </xf>
    <xf numFmtId="0" fontId="8" fillId="0" borderId="5" xfId="0" applyFont="1" applyBorder="1" applyAlignment="1" applyProtection="1">
      <alignment horizontal="center" vertical="center" shrinkToFit="1"/>
    </xf>
    <xf numFmtId="0" fontId="8" fillId="0" borderId="6" xfId="0" applyFont="1" applyBorder="1" applyAlignment="1" applyProtection="1">
      <alignment horizontal="center" vertical="center" shrinkToFit="1"/>
    </xf>
    <xf numFmtId="0" fontId="8" fillId="0" borderId="7" xfId="0" applyFont="1" applyBorder="1" applyAlignment="1" applyProtection="1">
      <alignment horizontal="center" vertical="center" shrinkToFit="1"/>
    </xf>
    <xf numFmtId="0" fontId="0" fillId="2" borderId="0" xfId="0" applyFill="1" applyAlignment="1" applyProtection="1">
      <alignment horizontal="left" vertical="center" shrinkToFit="1"/>
      <protection locked="0"/>
    </xf>
    <xf numFmtId="0" fontId="11" fillId="0" borderId="0" xfId="0" applyFont="1" applyAlignment="1">
      <alignment horizontal="justify" vertical="center"/>
    </xf>
    <xf numFmtId="0" fontId="0" fillId="2" borderId="0" xfId="0" applyFill="1" applyAlignment="1" applyProtection="1">
      <alignment horizontal="left" vertical="center" indent="2"/>
      <protection locked="0"/>
    </xf>
    <xf numFmtId="0" fontId="4" fillId="0" borderId="11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left" vertical="center" wrapText="1"/>
    </xf>
    <xf numFmtId="49" fontId="16" fillId="0" borderId="0" xfId="0" applyNumberFormat="1" applyFont="1" applyAlignment="1">
      <alignment horizontal="left" vertical="center" indent="2" shrinkToFit="1"/>
    </xf>
    <xf numFmtId="0" fontId="2" fillId="0" borderId="0" xfId="0" applyFont="1" applyBorder="1" applyAlignment="1">
      <alignment horizontal="left" vertical="center"/>
    </xf>
    <xf numFmtId="178" fontId="38" fillId="0" borderId="0" xfId="0" applyNumberFormat="1" applyFont="1" applyFill="1" applyBorder="1" applyAlignment="1" applyProtection="1">
      <alignment horizontal="right" shrinkToFit="1"/>
    </xf>
    <xf numFmtId="0" fontId="37" fillId="0" borderId="0" xfId="0" applyFont="1" applyBorder="1" applyAlignment="1">
      <alignment horizontal="left"/>
    </xf>
    <xf numFmtId="38" fontId="10" fillId="0" borderId="5" xfId="0" applyNumberFormat="1" applyFont="1" applyFill="1" applyBorder="1" applyAlignment="1" applyProtection="1">
      <alignment horizontal="right" vertical="center"/>
      <protection locked="0"/>
    </xf>
    <xf numFmtId="38" fontId="10" fillId="0" borderId="6" xfId="0" applyNumberFormat="1" applyFont="1" applyFill="1" applyBorder="1" applyAlignment="1" applyProtection="1">
      <alignment horizontal="right" vertical="center"/>
      <protection locked="0"/>
    </xf>
    <xf numFmtId="0" fontId="0" fillId="0" borderId="0" xfId="0" applyBorder="1" applyAlignment="1">
      <alignment horizontal="left" vertical="center" wrapText="1" indent="3"/>
    </xf>
    <xf numFmtId="0" fontId="0" fillId="0" borderId="18" xfId="0" applyBorder="1" applyAlignment="1">
      <alignment horizontal="left" vertical="center" wrapText="1" indent="3"/>
    </xf>
    <xf numFmtId="0" fontId="0" fillId="0" borderId="0" xfId="0" applyFill="1" applyAlignment="1">
      <alignment horizontal="center" vertical="center" shrinkToFit="1"/>
    </xf>
    <xf numFmtId="49" fontId="8" fillId="0" borderId="5" xfId="0" applyNumberFormat="1" applyFont="1" applyFill="1" applyBorder="1" applyAlignment="1" applyProtection="1">
      <alignment horizontal="center" vertical="center" shrinkToFit="1"/>
    </xf>
    <xf numFmtId="49" fontId="8" fillId="0" borderId="6" xfId="0" applyNumberFormat="1" applyFont="1" applyFill="1" applyBorder="1" applyAlignment="1" applyProtection="1">
      <alignment horizontal="center" vertical="center" shrinkToFit="1"/>
    </xf>
    <xf numFmtId="49" fontId="8" fillId="0" borderId="7" xfId="0" applyNumberFormat="1" applyFont="1" applyFill="1" applyBorder="1" applyAlignment="1" applyProtection="1">
      <alignment horizontal="center" vertical="center" shrinkToFit="1"/>
    </xf>
    <xf numFmtId="0" fontId="0" fillId="0" borderId="0" xfId="0" applyFill="1" applyAlignment="1" applyProtection="1">
      <alignment horizontal="left" vertical="center" shrinkToFit="1"/>
    </xf>
    <xf numFmtId="0" fontId="19" fillId="0" borderId="0" xfId="0" applyFont="1" applyAlignment="1">
      <alignment horizontal="center" vertical="center"/>
    </xf>
    <xf numFmtId="0" fontId="20" fillId="0" borderId="1" xfId="0" applyFont="1" applyBorder="1" applyAlignment="1">
      <alignment horizontal="center" vertical="center" shrinkToFit="1"/>
    </xf>
    <xf numFmtId="0" fontId="30" fillId="0" borderId="0" xfId="0" applyFont="1" applyFill="1" applyAlignment="1">
      <alignment horizontal="center" vertical="center" wrapText="1"/>
    </xf>
    <xf numFmtId="0" fontId="30" fillId="0" borderId="0" xfId="0" applyFont="1" applyFill="1" applyBorder="1" applyAlignment="1">
      <alignment horizontal="center" vertical="center" wrapText="1"/>
    </xf>
    <xf numFmtId="180" fontId="28" fillId="0" borderId="19" xfId="0" applyNumberFormat="1" applyFont="1" applyFill="1" applyBorder="1" applyAlignment="1">
      <alignment horizontal="center" vertical="center" wrapText="1"/>
    </xf>
    <xf numFmtId="180" fontId="28" fillId="0" borderId="20" xfId="0" applyNumberFormat="1" applyFont="1" applyFill="1" applyBorder="1" applyAlignment="1">
      <alignment horizontal="center" vertical="center" wrapText="1"/>
    </xf>
    <xf numFmtId="180" fontId="28" fillId="0" borderId="21" xfId="0" applyNumberFormat="1" applyFont="1" applyFill="1" applyBorder="1" applyAlignment="1">
      <alignment horizontal="center" vertical="center" wrapText="1"/>
    </xf>
    <xf numFmtId="180" fontId="28" fillId="0" borderId="23" xfId="0" applyNumberFormat="1" applyFont="1" applyFill="1" applyBorder="1" applyAlignment="1">
      <alignment horizontal="center" vertical="center" wrapText="1"/>
    </xf>
    <xf numFmtId="56" fontId="20" fillId="0" borderId="24" xfId="0" applyNumberFormat="1" applyFont="1" applyBorder="1" applyAlignment="1">
      <alignment horizontal="center" vertical="center"/>
    </xf>
    <xf numFmtId="56" fontId="20" fillId="0" borderId="9" xfId="0" applyNumberFormat="1" applyFont="1" applyBorder="1" applyAlignment="1">
      <alignment horizontal="center" vertical="center"/>
    </xf>
    <xf numFmtId="0" fontId="20" fillId="0" borderId="24" xfId="0" applyFont="1" applyBorder="1" applyAlignment="1">
      <alignment horizontal="center" vertical="center"/>
    </xf>
    <xf numFmtId="0" fontId="20" fillId="0" borderId="9" xfId="0" applyFont="1" applyBorder="1" applyAlignment="1">
      <alignment horizontal="center" vertical="center"/>
    </xf>
    <xf numFmtId="0" fontId="20" fillId="0" borderId="24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/>
    </xf>
    <xf numFmtId="0" fontId="29" fillId="0" borderId="0" xfId="0" applyFont="1" applyAlignment="1">
      <alignment horizontal="left" vertical="center" indent="1"/>
    </xf>
    <xf numFmtId="181" fontId="34" fillId="9" borderId="19" xfId="0" applyNumberFormat="1" applyFont="1" applyFill="1" applyBorder="1" applyAlignment="1">
      <alignment horizontal="center" vertical="center" shrinkToFit="1"/>
    </xf>
    <xf numFmtId="181" fontId="34" fillId="9" borderId="25" xfId="0" applyNumberFormat="1" applyFont="1" applyFill="1" applyBorder="1" applyAlignment="1">
      <alignment horizontal="center" vertical="center" shrinkToFit="1"/>
    </xf>
    <xf numFmtId="181" fontId="34" fillId="9" borderId="21" xfId="0" applyNumberFormat="1" applyFont="1" applyFill="1" applyBorder="1" applyAlignment="1">
      <alignment horizontal="center" vertical="center" shrinkToFit="1"/>
    </xf>
    <xf numFmtId="181" fontId="34" fillId="9" borderId="22" xfId="0" applyNumberFormat="1" applyFont="1" applyFill="1" applyBorder="1" applyAlignment="1">
      <alignment horizontal="center" vertical="center" shrinkToFit="1"/>
    </xf>
    <xf numFmtId="0" fontId="33" fillId="0" borderId="20" xfId="0" applyFont="1" applyFill="1" applyBorder="1" applyAlignment="1">
      <alignment horizontal="center" vertical="center"/>
    </xf>
    <xf numFmtId="0" fontId="33" fillId="0" borderId="23" xfId="0" applyFont="1" applyFill="1" applyBorder="1" applyAlignment="1">
      <alignment horizontal="center" vertical="center"/>
    </xf>
    <xf numFmtId="0" fontId="22" fillId="7" borderId="1" xfId="0" applyFont="1" applyFill="1" applyBorder="1" applyAlignment="1">
      <alignment horizontal="center" vertical="center"/>
    </xf>
    <xf numFmtId="0" fontId="22" fillId="8" borderId="1" xfId="0" applyFont="1" applyFill="1" applyBorder="1" applyAlignment="1">
      <alignment horizontal="center" vertical="center" shrinkToFit="1"/>
    </xf>
    <xf numFmtId="0" fontId="32" fillId="7" borderId="1" xfId="0" applyFont="1" applyFill="1" applyBorder="1" applyAlignment="1">
      <alignment horizontal="center"/>
    </xf>
    <xf numFmtId="0" fontId="32" fillId="8" borderId="1" xfId="0" applyFont="1" applyFill="1" applyBorder="1" applyAlignment="1">
      <alignment horizontal="center"/>
    </xf>
    <xf numFmtId="0" fontId="23" fillId="0" borderId="14" xfId="0" applyFont="1" applyFill="1" applyBorder="1" applyAlignment="1">
      <alignment horizontal="left" vertical="center" wrapText="1" indent="5"/>
    </xf>
    <xf numFmtId="0" fontId="23" fillId="0" borderId="0" xfId="0" applyFont="1" applyFill="1" applyBorder="1" applyAlignment="1">
      <alignment horizontal="left" vertical="center" wrapText="1" indent="5"/>
    </xf>
    <xf numFmtId="0" fontId="23" fillId="0" borderId="18" xfId="0" applyFont="1" applyFill="1" applyBorder="1" applyAlignment="1">
      <alignment horizontal="left" vertical="center" wrapText="1" indent="5"/>
    </xf>
    <xf numFmtId="0" fontId="5" fillId="0" borderId="0" xfId="0" applyFont="1" applyFill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12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Ｐ明朝"/>
        <scheme val="none"/>
      </font>
      <numFmt numFmtId="179" formatCode="0.00_ "/>
      <alignment vertical="center" textRotation="0" wrapTex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Ｐ明朝"/>
        <scheme val="none"/>
      </font>
      <numFmt numFmtId="179" formatCode="0.00_ 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Ｐ明朝"/>
        <scheme val="none"/>
      </font>
      <numFmt numFmtId="179" formatCode="0.00_ 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SｺﾞｼｯｸM"/>
        <scheme val="none"/>
      </font>
      <numFmt numFmtId="181" formatCode="#,##0.0#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SｺﾞｼｯｸM"/>
        <scheme val="none"/>
      </font>
      <numFmt numFmtId="181" formatCode="#,##0.0#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SｺﾞｼｯｸM"/>
        <scheme val="none"/>
      </font>
      <numFmt numFmtId="181" formatCode="#,##0.0#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SｺﾞｼｯｸM"/>
        <scheme val="none"/>
      </font>
      <numFmt numFmtId="181" formatCode="#,##0.0#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SｺﾞｼｯｸM"/>
        <scheme val="none"/>
      </font>
      <numFmt numFmtId="181" formatCode="#,##0.0#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SｺﾞｼｯｸM"/>
        <scheme val="none"/>
      </font>
      <numFmt numFmtId="181" formatCode="#,##0.0#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SｺﾞｼｯｸM"/>
        <scheme val="none"/>
      </font>
      <numFmt numFmtId="181" formatCode="#,##0.0#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SｺﾞｼｯｸM"/>
        <scheme val="none"/>
      </font>
      <numFmt numFmtId="181" formatCode="#,##0.0#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SｺﾞｼｯｸM"/>
        <scheme val="none"/>
      </font>
      <numFmt numFmtId="181" formatCode="#,##0.0#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SｺﾞｼｯｸM"/>
        <scheme val="none"/>
      </font>
      <numFmt numFmtId="181" formatCode="#,##0.0#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SｺﾞｼｯｸM"/>
        <scheme val="none"/>
      </font>
      <numFmt numFmtId="181" formatCode="#,##0.0#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SｺﾞｼｯｸM"/>
        <scheme val="none"/>
      </font>
      <numFmt numFmtId="181" formatCode="#,##0.0#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SｺﾞｼｯｸM"/>
        <scheme val="none"/>
      </font>
      <numFmt numFmtId="181" formatCode="#,##0.0#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SｺﾞｼｯｸM"/>
        <scheme val="none"/>
      </font>
      <numFmt numFmtId="181" formatCode="#,##0.0#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SｺﾞｼｯｸM"/>
        <scheme val="none"/>
      </font>
      <numFmt numFmtId="181" formatCode="#,##0.0#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SｺﾞｼｯｸM"/>
        <scheme val="none"/>
      </font>
      <numFmt numFmtId="181" formatCode="#,##0.0#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SｺﾞｼｯｸM"/>
        <scheme val="none"/>
      </font>
      <numFmt numFmtId="181" formatCode="#,##0.0#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SｺﾞｼｯｸM"/>
        <scheme val="none"/>
      </font>
      <numFmt numFmtId="181" formatCode="#,##0.0#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SｺﾞｼｯｸM"/>
        <scheme val="none"/>
      </font>
      <numFmt numFmtId="181" formatCode="#,##0.0#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SｺﾞｼｯｸM"/>
        <scheme val="none"/>
      </font>
      <numFmt numFmtId="181" formatCode="#,##0.0#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SｺﾞｼｯｸM"/>
        <scheme val="none"/>
      </font>
      <numFmt numFmtId="181" formatCode="#,##0.0#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SｺﾞｼｯｸM"/>
        <scheme val="none"/>
      </font>
      <numFmt numFmtId="181" formatCode="#,##0.0#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SｺﾞｼｯｸM"/>
        <scheme val="none"/>
      </font>
      <numFmt numFmtId="181" formatCode="#,##0.0#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SｺﾞｼｯｸM"/>
        <scheme val="none"/>
      </font>
      <numFmt numFmtId="181" formatCode="#,##0.0#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SｺﾞｼｯｸM"/>
        <scheme val="none"/>
      </font>
      <numFmt numFmtId="181" formatCode="#,##0.0#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SｺﾞｼｯｸM"/>
        <scheme val="none"/>
      </font>
      <numFmt numFmtId="181" formatCode="#,##0.0#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SｺﾞｼｯｸM"/>
        <scheme val="none"/>
      </font>
      <numFmt numFmtId="181" formatCode="#,##0.0#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SｺﾞｼｯｸM"/>
        <scheme val="none"/>
      </font>
      <numFmt numFmtId="181" formatCode="#,##0.0#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SｺﾞｼｯｸM"/>
        <scheme val="none"/>
      </font>
      <numFmt numFmtId="181" formatCode="#,##0.0#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SｺﾞｼｯｸM"/>
        <scheme val="none"/>
      </font>
      <numFmt numFmtId="181" formatCode="#,##0.0#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Ｐ明朝"/>
        <scheme val="none"/>
      </font>
      <alignment horizontal="left" vertical="center" textRotation="0" wrapText="0" relativeIndent="-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Ｐ明朝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Ｐ明朝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Ｐ明朝"/>
        <scheme val="none"/>
      </font>
      <alignment horizontal="general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Ｐ明朝"/>
        <scheme val="none"/>
      </font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ＭＳ Ｐ明朝"/>
        <scheme val="none"/>
      </font>
      <numFmt numFmtId="179" formatCode="0.00_ "/>
      <alignment horizontal="center" vertical="center" textRotation="0" wrapText="0" indent="0" justifyLastLine="0" shrinkToFit="1" readingOrder="0"/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Ｐ明朝"/>
        <scheme val="none"/>
      </font>
      <numFmt numFmtId="179" formatCode="0.00_ "/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3" formatCode="#,##0"/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Ｐ明朝"/>
        <scheme val="none"/>
      </font>
      <numFmt numFmtId="179" formatCode="0.00_ "/>
      <alignment vertical="center" textRotation="0" wrapTex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Ｐ明朝"/>
        <scheme val="none"/>
      </font>
      <numFmt numFmtId="179" formatCode="0.00_ 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Ｐ明朝"/>
        <scheme val="none"/>
      </font>
      <numFmt numFmtId="179" formatCode="0.00_ 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SｺﾞｼｯｸM"/>
        <scheme val="none"/>
      </font>
      <numFmt numFmtId="181" formatCode="#,##0.0#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SｺﾞｼｯｸM"/>
        <scheme val="none"/>
      </font>
      <numFmt numFmtId="181" formatCode="#,##0.0#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SｺﾞｼｯｸM"/>
        <scheme val="none"/>
      </font>
      <numFmt numFmtId="181" formatCode="#,##0.0#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SｺﾞｼｯｸM"/>
        <scheme val="none"/>
      </font>
      <numFmt numFmtId="181" formatCode="#,##0.0#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SｺﾞｼｯｸM"/>
        <scheme val="none"/>
      </font>
      <numFmt numFmtId="181" formatCode="#,##0.0#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SｺﾞｼｯｸM"/>
        <scheme val="none"/>
      </font>
      <numFmt numFmtId="181" formatCode="#,##0.0#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SｺﾞｼｯｸM"/>
        <scheme val="none"/>
      </font>
      <numFmt numFmtId="181" formatCode="#,##0.0#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SｺﾞｼｯｸM"/>
        <scheme val="none"/>
      </font>
      <numFmt numFmtId="181" formatCode="#,##0.0#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SｺﾞｼｯｸM"/>
        <scheme val="none"/>
      </font>
      <numFmt numFmtId="181" formatCode="#,##0.0#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SｺﾞｼｯｸM"/>
        <scheme val="none"/>
      </font>
      <numFmt numFmtId="181" formatCode="#,##0.0#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SｺﾞｼｯｸM"/>
        <scheme val="none"/>
      </font>
      <numFmt numFmtId="181" formatCode="#,##0.0#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SｺﾞｼｯｸM"/>
        <scheme val="none"/>
      </font>
      <numFmt numFmtId="181" formatCode="#,##0.0#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SｺﾞｼｯｸM"/>
        <scheme val="none"/>
      </font>
      <numFmt numFmtId="181" formatCode="#,##0.0#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SｺﾞｼｯｸM"/>
        <scheme val="none"/>
      </font>
      <numFmt numFmtId="181" formatCode="#,##0.0#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SｺﾞｼｯｸM"/>
        <scheme val="none"/>
      </font>
      <numFmt numFmtId="181" formatCode="#,##0.0#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SｺﾞｼｯｸM"/>
        <scheme val="none"/>
      </font>
      <numFmt numFmtId="181" formatCode="#,##0.0#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SｺﾞｼｯｸM"/>
        <scheme val="none"/>
      </font>
      <numFmt numFmtId="181" formatCode="#,##0.0#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SｺﾞｼｯｸM"/>
        <scheme val="none"/>
      </font>
      <numFmt numFmtId="181" formatCode="#,##0.0#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SｺﾞｼｯｸM"/>
        <scheme val="none"/>
      </font>
      <numFmt numFmtId="181" formatCode="#,##0.0#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SｺﾞｼｯｸM"/>
        <scheme val="none"/>
      </font>
      <numFmt numFmtId="181" formatCode="#,##0.0#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SｺﾞｼｯｸM"/>
        <scheme val="none"/>
      </font>
      <numFmt numFmtId="181" formatCode="#,##0.0#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SｺﾞｼｯｸM"/>
        <scheme val="none"/>
      </font>
      <numFmt numFmtId="181" formatCode="#,##0.0#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SｺﾞｼｯｸM"/>
        <scheme val="none"/>
      </font>
      <numFmt numFmtId="181" formatCode="#,##0.0#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SｺﾞｼｯｸM"/>
        <scheme val="none"/>
      </font>
      <numFmt numFmtId="181" formatCode="#,##0.0#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SｺﾞｼｯｸM"/>
        <scheme val="none"/>
      </font>
      <numFmt numFmtId="181" formatCode="#,##0.0#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SｺﾞｼｯｸM"/>
        <scheme val="none"/>
      </font>
      <numFmt numFmtId="181" formatCode="#,##0.0#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SｺﾞｼｯｸM"/>
        <scheme val="none"/>
      </font>
      <numFmt numFmtId="181" formatCode="#,##0.0#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SｺﾞｼｯｸM"/>
        <scheme val="none"/>
      </font>
      <numFmt numFmtId="181" formatCode="#,##0.0#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SｺﾞｼｯｸM"/>
        <scheme val="none"/>
      </font>
      <numFmt numFmtId="181" formatCode="#,##0.0#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SｺﾞｼｯｸM"/>
        <scheme val="none"/>
      </font>
      <numFmt numFmtId="181" formatCode="#,##0.0#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SｺﾞｼｯｸM"/>
        <scheme val="none"/>
      </font>
      <numFmt numFmtId="181" formatCode="#,##0.0#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Ｐ明朝"/>
        <scheme val="none"/>
      </font>
      <alignment horizontal="left" vertical="center" textRotation="0" wrapText="0" relativeIndent="-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Ｐ明朝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Ｐ明朝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Ｐ明朝"/>
        <scheme val="none"/>
      </font>
      <alignment horizontal="general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Ｐ明朝"/>
        <scheme val="none"/>
      </font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Ｐ明朝"/>
        <scheme val="none"/>
      </font>
      <numFmt numFmtId="179" formatCode="0.00_ "/>
      <alignment horizontal="center" vertical="center" textRotation="0" wrapText="0" indent="0" justifyLastLine="0" shrinkToFit="1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Ｐ明朝"/>
        <scheme val="none"/>
      </font>
      <numFmt numFmtId="179" formatCode="0.00_ "/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3" formatCode="#,##0"/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numFmt numFmtId="6" formatCode="#,##0;[Red]\-#,##0"/>
      <fill>
        <patternFill patternType="solid">
          <fgColor indexed="64"/>
          <bgColor rgb="FFFFFFCC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rgb="FFFFFFCC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rgb="FFFFFFCC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rgb="FFFFFFCC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rgb="FFFFFFCC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solid">
          <fgColor indexed="64"/>
          <bgColor rgb="FFFFFFCC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77" formatCode="0.0_ 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numFmt numFmtId="176" formatCode="0_ 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numFmt numFmtId="6" formatCode="#,##0;[Red]\-#,##0"/>
      <fill>
        <patternFill patternType="solid">
          <fgColor indexed="64"/>
          <bgColor rgb="FFFFFFCC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rgb="FFFFFFCC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rgb="FFFFFFCC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rgb="FFFFFFCC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rgb="FFFFFFCC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solid">
          <fgColor indexed="64"/>
          <bgColor rgb="FFFFFFCC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77" formatCode="0.0_ 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numFmt numFmtId="176" formatCode="0_ 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bottom style="thin">
          <color rgb="FF000000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21</xdr:row>
          <xdr:rowOff>542925</xdr:rowOff>
        </xdr:from>
        <xdr:to>
          <xdr:col>0</xdr:col>
          <xdr:colOff>304800</xdr:colOff>
          <xdr:row>23</xdr:row>
          <xdr:rowOff>19050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22</xdr:row>
          <xdr:rowOff>209550</xdr:rowOff>
        </xdr:from>
        <xdr:to>
          <xdr:col>0</xdr:col>
          <xdr:colOff>304800</xdr:colOff>
          <xdr:row>24</xdr:row>
          <xdr:rowOff>19050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24</xdr:row>
          <xdr:rowOff>209550</xdr:rowOff>
        </xdr:from>
        <xdr:to>
          <xdr:col>0</xdr:col>
          <xdr:colOff>304800</xdr:colOff>
          <xdr:row>26</xdr:row>
          <xdr:rowOff>19050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25</xdr:row>
          <xdr:rowOff>209550</xdr:rowOff>
        </xdr:from>
        <xdr:to>
          <xdr:col>0</xdr:col>
          <xdr:colOff>304800</xdr:colOff>
          <xdr:row>27</xdr:row>
          <xdr:rowOff>19050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26</xdr:row>
          <xdr:rowOff>219075</xdr:rowOff>
        </xdr:from>
        <xdr:to>
          <xdr:col>0</xdr:col>
          <xdr:colOff>304800</xdr:colOff>
          <xdr:row>28</xdr:row>
          <xdr:rowOff>28575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85725</xdr:colOff>
      <xdr:row>12</xdr:row>
      <xdr:rowOff>143703</xdr:rowOff>
    </xdr:from>
    <xdr:to>
      <xdr:col>15</xdr:col>
      <xdr:colOff>373673</xdr:colOff>
      <xdr:row>13</xdr:row>
      <xdr:rowOff>400050</xdr:rowOff>
    </xdr:to>
    <xdr:pic>
      <xdr:nvPicPr>
        <xdr:cNvPr id="2" name="Oval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38725" y="2905953"/>
          <a:ext cx="668948" cy="6659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12</xdr:col>
      <xdr:colOff>38100</xdr:colOff>
      <xdr:row>12</xdr:row>
      <xdr:rowOff>132522</xdr:rowOff>
    </xdr:from>
    <xdr:to>
      <xdr:col>13</xdr:col>
      <xdr:colOff>366505</xdr:colOff>
      <xdr:row>14</xdr:row>
      <xdr:rowOff>0</xdr:rowOff>
    </xdr:to>
    <xdr:pic>
      <xdr:nvPicPr>
        <xdr:cNvPr id="3" name="Rectangl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2780472"/>
          <a:ext cx="709405" cy="6961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50_&#20445;&#20581;&#31119;&#31049;&#23616;/01_&#20445;&#20581;&#31119;&#31049;&#23616;/0200_&#25351;&#23566;&#30435;&#26619;&#35506;/shidou/&#26045;&#35373;&#12469;&#12540;&#12499;&#12473;&#31995;/&#39640;&#30000;/999_&#12420;&#12426;&#12363;&#12369;/&#20107;&#21209;&#12481;&#12455;&#12483;&#12463;&#34920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タスク管理"/>
      <sheetName val="長期"/>
      <sheetName val="分析"/>
      <sheetName val="優先度"/>
      <sheetName val="設定"/>
      <sheetName val="詳細"/>
      <sheetName val="設定2"/>
    </sheetNames>
    <sheetDataSet>
      <sheetData sheetId="0"/>
      <sheetData sheetId="1"/>
      <sheetData sheetId="2"/>
      <sheetData sheetId="3"/>
      <sheetData sheetId="4">
        <row r="2">
          <cell r="A2" t="str">
            <v>TEL←</v>
          </cell>
        </row>
        <row r="3">
          <cell r="A3" t="str">
            <v>質問←</v>
          </cell>
        </row>
        <row r="4">
          <cell r="A4" t="str">
            <v>依頼←</v>
          </cell>
        </row>
        <row r="5">
          <cell r="A5" t="str">
            <v>連絡←</v>
          </cell>
        </row>
        <row r="6">
          <cell r="A6" t="str">
            <v>TEL→</v>
          </cell>
        </row>
        <row r="7">
          <cell r="A7" t="str">
            <v>質問→</v>
          </cell>
        </row>
        <row r="8">
          <cell r="A8" t="str">
            <v>依頼→</v>
          </cell>
        </row>
        <row r="9">
          <cell r="A9" t="str">
            <v>連絡→</v>
          </cell>
        </row>
        <row r="10">
          <cell r="A10" t="str">
            <v>窓口</v>
          </cell>
        </row>
        <row r="11">
          <cell r="A11" t="str">
            <v>システム</v>
          </cell>
        </row>
        <row r="12">
          <cell r="A12" t="str">
            <v>学習</v>
          </cell>
        </row>
        <row r="13">
          <cell r="A13" t="str">
            <v>変更届</v>
          </cell>
        </row>
        <row r="14">
          <cell r="A14" t="str">
            <v>体制届</v>
          </cell>
        </row>
        <row r="15">
          <cell r="A15" t="str">
            <v>更新</v>
          </cell>
        </row>
        <row r="16">
          <cell r="A16" t="str">
            <v>指導準備</v>
          </cell>
        </row>
        <row r="17">
          <cell r="A17" t="str">
            <v>指導</v>
          </cell>
        </row>
        <row r="18">
          <cell r="A18" t="str">
            <v>復命作成</v>
          </cell>
        </row>
        <row r="19">
          <cell r="A19" t="str">
            <v>復命確認</v>
          </cell>
        </row>
        <row r="20">
          <cell r="A20" t="str">
            <v>協議</v>
          </cell>
        </row>
      </sheetData>
      <sheetData sheetId="5"/>
      <sheetData sheetId="6"/>
    </sheetDataSet>
  </externalBook>
</externalLink>
</file>

<file path=xl/tables/table1.xml><?xml version="1.0" encoding="utf-8"?>
<table xmlns="http://schemas.openxmlformats.org/spreadsheetml/2006/main" id="4" name="テーブル15" displayName="テーブル15" ref="A3:K18" totalsRowShown="0" headerRowDxfId="120" headerRowBorderDxfId="119" tableBorderDxfId="118" totalsRowBorderDxfId="117">
  <tableColumns count="11">
    <tableColumn id="1" name="事業所番号_x000a_※１" dataDxfId="116"/>
    <tableColumn id="2" name="事業所名" dataDxfId="115"/>
    <tableColumn id="3" name="サービス種別" dataDxfId="114"/>
    <tableColumn id="4" name="定員数_x000a_※２" dataDxfId="113"/>
    <tableColumn id="5" name="対象職員数_x000a_※４" dataDxfId="112">
      <calculatedColumnFormula>IF(テーブル15[[#This Row],[計算方法]]="定員当たり","ー","")</calculatedColumnFormula>
    </tableColumn>
    <tableColumn id="6" name="計算方法" dataDxfId="111">
      <calculatedColumnFormula>IF(C4="","",VLOOKUP(C4,リスト2!$A$1:$C$18,2,FALSE))</calculatedColumnFormula>
    </tableColumn>
    <tableColumn id="7" name="エネルギー高騰_x000a_支援金単価" dataDxfId="110" dataCellStyle="桁区切り">
      <calculatedColumnFormula>IF(C4="","",VLOOKUP(C4,リスト2!$A$1:$D$34,3,FALSE))</calculatedColumnFormula>
    </tableColumn>
    <tableColumn id="10" name="エネルギー_x000a_価格高騰_x000a_支援金額_x000a_（上限40万円）" dataDxfId="109" dataCellStyle="桁区切り">
      <calculatedColumnFormula>IF(AND(D4="",E4=""),"",IF(F4="事業所ごと",G4,IF(F4="定員当たり",IF(D4*G4&gt;=400000,400000,D4*G4))))</calculatedColumnFormula>
    </tableColumn>
    <tableColumn id="9" name="食料品_x000a_価格高騰_x000a_支援金単価" dataDxfId="108" dataCellStyle="桁区切り">
      <calculatedColumnFormula>IF(C4="","",VLOOKUP(C4,リスト2!$A$1:$D$34,4,FALSE))</calculatedColumnFormula>
    </tableColumn>
    <tableColumn id="11" name="食料品高騰_x000a_支援金額_x000a_（上限80万円）" dataDxfId="107" dataCellStyle="桁区切り">
      <calculatedColumnFormula>IF(AND(D4="",E4=""),"",IF(I4=0,0,IF(F4="定員当たり",IF(D4*I4&gt;=800000,800000,D4*I4))))</calculatedColumnFormula>
    </tableColumn>
    <tableColumn id="8" name="申請額合計" dataDxfId="106" dataCellStyle="桁区切り">
      <calculatedColumnFormula>IF(AND(C4="",D4=""),"",SUM(H4,J4))</calculatedColumnFormula>
    </tableColumn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id="1" name="テーブル1" displayName="テーブル1" ref="A3:K18" totalsRowShown="0" headerRowDxfId="105" headerRowBorderDxfId="104" tableBorderDxfId="103" totalsRowBorderDxfId="102">
  <tableColumns count="11">
    <tableColumn id="1" name="事業所番号_x000a_※１" dataDxfId="101"/>
    <tableColumn id="2" name="事業所名" dataDxfId="100"/>
    <tableColumn id="3" name="サービス種別" dataDxfId="99"/>
    <tableColumn id="4" name="定員数_x000a_※２" dataDxfId="98"/>
    <tableColumn id="5" name="対象職員数_x000a_※４" dataDxfId="97">
      <calculatedColumnFormula>IF(テーブル1[[#This Row],[計算方法]]="定員当たり","ー","")</calculatedColumnFormula>
    </tableColumn>
    <tableColumn id="6" name="計算方法" dataDxfId="96">
      <calculatedColumnFormula>IF(C4="","",VLOOKUP(C4,リスト2!$A$1:$C$18,2,FALSE))</calculatedColumnFormula>
    </tableColumn>
    <tableColumn id="7" name="エネルギー高騰_x000a_支援金単価" dataDxfId="95" dataCellStyle="桁区切り">
      <calculatedColumnFormula>IF(C4="","",VLOOKUP(C4,リスト2!$A$1:$D$34,3,FALSE))</calculatedColumnFormula>
    </tableColumn>
    <tableColumn id="10" name="エネルギー_x000a_価格高騰_x000a_支援金額_x000a_（上限40万円）" dataDxfId="94" dataCellStyle="桁区切り">
      <calculatedColumnFormula>IF(AND(D4="",E4=""),"",IF(F4="事業所ごと",G4,IF(F4="定員当たり",IF(D4*G4&gt;=400000,400000,D4*G4))))</calculatedColumnFormula>
    </tableColumn>
    <tableColumn id="9" name="食料品_x000a_価格高騰_x000a_支援金単価" dataDxfId="93" dataCellStyle="桁区切り">
      <calculatedColumnFormula>IF(C4="","",VLOOKUP(C4,リスト2!$A$1:$D$34,4,FALSE))</calculatedColumnFormula>
    </tableColumn>
    <tableColumn id="11" name="食料品高騰_x000a_支援金額_x000a_（上限80万円）" dataDxfId="92" dataCellStyle="桁区切り">
      <calculatedColumnFormula>IF(AND(D4="",E4=""),"",IF(I4=0,0,IF(F4="定員当たり",IF(D4*I4&gt;=800000,800000,D4*I4))))</calculatedColumnFormula>
    </tableColumn>
    <tableColumn id="8" name="申請額合計" dataDxfId="91" dataCellStyle="桁区切り">
      <calculatedColumnFormula>IF(AND(C4="",D4=""),"",SUM(H4,J4))</calculatedColumnFormula>
    </tableColumn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id="2" name="テーブル13" displayName="テーブル13" ref="A6:AM26" totalsRowShown="0" headerRowDxfId="88" dataDxfId="86" headerRowBorderDxfId="87" tableBorderDxfId="85" totalsRowBorderDxfId="84">
  <autoFilter ref="A6:AM26"/>
  <tableColumns count="39">
    <tableColumn id="1" name="列1" dataDxfId="83">
      <calculatedColumnFormula>ROW()-6</calculatedColumnFormula>
    </tableColumn>
    <tableColumn id="2" name="列2" dataDxfId="82"/>
    <tableColumn id="3" name="列3" dataDxfId="81"/>
    <tableColumn id="4" name="列4" dataDxfId="80"/>
    <tableColumn id="5" name="列5" dataDxfId="79"/>
    <tableColumn id="6" name="列6" dataDxfId="78"/>
    <tableColumn id="7" name="列7" dataDxfId="77"/>
    <tableColumn id="8" name="列8" dataDxfId="76"/>
    <tableColumn id="9" name="列9" dataDxfId="75"/>
    <tableColumn id="10" name="列10" dataDxfId="74"/>
    <tableColumn id="11" name="列11" dataDxfId="73"/>
    <tableColumn id="12" name="列12" dataDxfId="72"/>
    <tableColumn id="13" name="列13" dataDxfId="71"/>
    <tableColumn id="14" name="列14" dataDxfId="70"/>
    <tableColumn id="15" name="列15" dataDxfId="69"/>
    <tableColumn id="16" name="列16" dataDxfId="68"/>
    <tableColumn id="17" name="列17" dataDxfId="67"/>
    <tableColumn id="18" name="列18" dataDxfId="66"/>
    <tableColumn id="19" name="列19" dataDxfId="65"/>
    <tableColumn id="20" name="列20" dataDxfId="64"/>
    <tableColumn id="21" name="列21" dataDxfId="63"/>
    <tableColumn id="22" name="列22" dataDxfId="62"/>
    <tableColumn id="23" name="列23" dataDxfId="61"/>
    <tableColumn id="24" name="列24" dataDxfId="60"/>
    <tableColumn id="25" name="列25" dataDxfId="59"/>
    <tableColumn id="26" name="列26" dataDxfId="58"/>
    <tableColumn id="27" name="列27" dataDxfId="57"/>
    <tableColumn id="28" name="列28" dataDxfId="56"/>
    <tableColumn id="29" name="列29" dataDxfId="55"/>
    <tableColumn id="30" name="列30" dataDxfId="54"/>
    <tableColumn id="31" name="列31" dataDxfId="53"/>
    <tableColumn id="32" name="列32" dataDxfId="52"/>
    <tableColumn id="33" name="列33" dataDxfId="51"/>
    <tableColumn id="34" name="列34" dataDxfId="50"/>
    <tableColumn id="35" name="列35" dataDxfId="49"/>
    <tableColumn id="36" name="列36" dataDxfId="48"/>
    <tableColumn id="37" name="列37" dataDxfId="47">
      <calculatedColumnFormula>SUM(テーブル13[[#This Row],[列6]:[列36]])</calculatedColumnFormula>
    </tableColumn>
    <tableColumn id="39" name="列38" dataDxfId="46">
      <calculatedColumnFormula>IF(テーブル13[[#This Row],[列3]]="常勤",1,IF(テーブル13[[#This Row],[列382]]&gt;=1,1,テーブル13[[#This Row],[列382]]))</calculatedColumnFormula>
    </tableColumn>
    <tableColumn id="38" name="列382" dataDxfId="45">
      <calculatedColumnFormula>テーブル13[[#This Row],[列37]]/$AM$1*7/AI$1</calculatedColumnFormula>
    </tableColumn>
  </tableColumns>
  <tableStyleInfo name="TableStyleMedium27" showFirstColumn="0" showLastColumn="0" showRowStripes="1" showColumnStripes="0"/>
</table>
</file>

<file path=xl/tables/table4.xml><?xml version="1.0" encoding="utf-8"?>
<table xmlns="http://schemas.openxmlformats.org/spreadsheetml/2006/main" id="3" name="テーブル134" displayName="テーブル134" ref="A6:AL26" totalsRowShown="0" headerRowDxfId="42" dataDxfId="40" headerRowBorderDxfId="41" tableBorderDxfId="39" totalsRowBorderDxfId="38">
  <autoFilter ref="A6:AL26"/>
  <tableColumns count="38">
    <tableColumn id="1" name="列1" dataDxfId="37">
      <calculatedColumnFormula>ROW()-6</calculatedColumnFormula>
    </tableColumn>
    <tableColumn id="2" name="列2" dataDxfId="36"/>
    <tableColumn id="3" name="列3" dataDxfId="35"/>
    <tableColumn id="4" name="列4" dataDxfId="34"/>
    <tableColumn id="5" name="列5" dataDxfId="33"/>
    <tableColumn id="6" name="列6" dataDxfId="32"/>
    <tableColumn id="7" name="列7" dataDxfId="31"/>
    <tableColumn id="8" name="列8" dataDxfId="30"/>
    <tableColumn id="9" name="列9" dataDxfId="29"/>
    <tableColumn id="10" name="列10" dataDxfId="28"/>
    <tableColumn id="11" name="列11" dataDxfId="27"/>
    <tableColumn id="12" name="列12" dataDxfId="26"/>
    <tableColumn id="13" name="列13" dataDxfId="25"/>
    <tableColumn id="14" name="列14" dataDxfId="24"/>
    <tableColumn id="15" name="列15" dataDxfId="23"/>
    <tableColumn id="16" name="列16" dataDxfId="22"/>
    <tableColumn id="17" name="列17" dataDxfId="21"/>
    <tableColumn id="18" name="列18" dataDxfId="20"/>
    <tableColumn id="19" name="列19" dataDxfId="19"/>
    <tableColumn id="20" name="列20" dataDxfId="18"/>
    <tableColumn id="21" name="列21" dataDxfId="17"/>
    <tableColumn id="22" name="列22" dataDxfId="16"/>
    <tableColumn id="23" name="列23" dataDxfId="15"/>
    <tableColumn id="24" name="列24" dataDxfId="14"/>
    <tableColumn id="25" name="列25" dataDxfId="13"/>
    <tableColumn id="26" name="列26" dataDxfId="12"/>
    <tableColumn id="27" name="列27" dataDxfId="11"/>
    <tableColumn id="28" name="列28" dataDxfId="10"/>
    <tableColumn id="29" name="列29" dataDxfId="9"/>
    <tableColumn id="30" name="列30" dataDxfId="8"/>
    <tableColumn id="31" name="列31" dataDxfId="7"/>
    <tableColumn id="32" name="列32" dataDxfId="6"/>
    <tableColumn id="33" name="列33" dataDxfId="5"/>
    <tableColumn id="34" name="列34" dataDxfId="4"/>
    <tableColumn id="35" name="列35" dataDxfId="3"/>
    <tableColumn id="37" name="列37" dataDxfId="2">
      <calculatedColumnFormula>SUM(テーブル134[[#This Row],[列6]:[列35]])</calculatedColumnFormula>
    </tableColumn>
    <tableColumn id="39" name="列38" dataDxfId="1">
      <calculatedColumnFormula>IF(テーブル134[[#This Row],[列3]]="常勤",1,IF(テーブル134[[#This Row],[列382]]&gt;=1,1,テーブル134[[#This Row],[列382]]))</calculatedColumnFormula>
    </tableColumn>
    <tableColumn id="38" name="列382" dataDxfId="0">
      <calculatedColumnFormula>テーブル134[[#This Row],[列37]]/$AL$1*7/AI$1</calculatedColumnFormula>
    </tableColumn>
  </tableColumns>
  <tableStyleInfo name="TableStyleMedium27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tabColor rgb="FFFF0000"/>
  </sheetPr>
  <dimension ref="A1:S32"/>
  <sheetViews>
    <sheetView showGridLines="0" tabSelected="1" zoomScaleNormal="100" zoomScaleSheetLayoutView="115" workbookViewId="0">
      <selection activeCell="Q4" sqref="Q4"/>
    </sheetView>
  </sheetViews>
  <sheetFormatPr defaultRowHeight="18.75"/>
  <cols>
    <col min="1" max="1" width="4.25" customWidth="1"/>
    <col min="2" max="3" width="4.125" customWidth="1"/>
    <col min="4" max="4" width="4.5" customWidth="1"/>
    <col min="5" max="5" width="4.25" customWidth="1"/>
    <col min="6" max="6" width="4.375" customWidth="1"/>
    <col min="7" max="8" width="5" customWidth="1"/>
    <col min="9" max="9" width="6.25" customWidth="1"/>
    <col min="10" max="16" width="5" customWidth="1"/>
  </cols>
  <sheetData>
    <row r="1" spans="1:19" ht="9.75" customHeight="1" thickBot="1"/>
    <row r="2" spans="1:19" ht="20.25" customHeight="1" thickBot="1">
      <c r="K2" s="12" t="s">
        <v>26</v>
      </c>
      <c r="L2" s="176" t="s">
        <v>229</v>
      </c>
      <c r="M2" s="177"/>
      <c r="N2" s="177"/>
      <c r="O2" s="177"/>
      <c r="P2" s="178"/>
    </row>
    <row r="3" spans="1:19" ht="20.25" customHeight="1" thickBot="1">
      <c r="K3" s="16" t="s">
        <v>41</v>
      </c>
      <c r="L3" s="179" t="str">
        <f>VLOOKUP(申請書!L2,リスト1!E1:F8,2,FALSE)</f>
        <v>健康長寿課</v>
      </c>
      <c r="M3" s="180"/>
      <c r="N3" s="180"/>
      <c r="O3" s="180"/>
      <c r="P3" s="181"/>
    </row>
    <row r="4" spans="1:19" ht="15" customHeight="1"/>
    <row r="5" spans="1:19" ht="20.25" customHeight="1">
      <c r="J5" s="172" t="s">
        <v>211</v>
      </c>
      <c r="K5" s="172"/>
      <c r="L5" s="68"/>
      <c r="M5" s="50" t="s">
        <v>1</v>
      </c>
      <c r="N5" s="68"/>
      <c r="O5" s="50" t="s">
        <v>0</v>
      </c>
    </row>
    <row r="6" spans="1:19" ht="9" customHeight="1">
      <c r="A6" s="18"/>
      <c r="B6" s="42"/>
      <c r="C6" s="20"/>
      <c r="D6" s="21"/>
      <c r="E6" s="21"/>
      <c r="F6" s="21"/>
    </row>
    <row r="7" spans="1:19" ht="20.25" customHeight="1">
      <c r="A7" t="s">
        <v>59</v>
      </c>
    </row>
    <row r="8" spans="1:19" ht="12.75" customHeight="1"/>
    <row r="9" spans="1:19" ht="30.75" customHeight="1">
      <c r="E9" s="31"/>
      <c r="F9" s="1" t="s">
        <v>190</v>
      </c>
      <c r="G9" s="182"/>
      <c r="H9" s="182"/>
      <c r="I9" s="182"/>
      <c r="J9" s="182"/>
      <c r="K9" s="182"/>
      <c r="L9" s="182"/>
      <c r="M9" s="182"/>
      <c r="N9" s="182"/>
      <c r="O9" s="182"/>
      <c r="P9" s="182"/>
    </row>
    <row r="10" spans="1:19" ht="30.75" customHeight="1">
      <c r="F10" s="1" t="s">
        <v>2</v>
      </c>
      <c r="G10" s="182"/>
      <c r="H10" s="182"/>
      <c r="I10" s="182"/>
      <c r="J10" s="182"/>
      <c r="K10" s="182"/>
      <c r="L10" s="182"/>
      <c r="M10" s="182"/>
      <c r="N10" s="182"/>
      <c r="O10" s="182"/>
      <c r="P10" s="182"/>
    </row>
    <row r="11" spans="1:19" ht="30.75" customHeight="1">
      <c r="F11" s="1" t="s">
        <v>191</v>
      </c>
      <c r="G11" s="182"/>
      <c r="H11" s="182"/>
      <c r="I11" s="182"/>
      <c r="J11" s="182"/>
      <c r="K11" s="182"/>
      <c r="L11" s="182"/>
      <c r="M11" s="182"/>
      <c r="N11" s="182"/>
      <c r="O11" s="182"/>
      <c r="P11" s="182"/>
    </row>
    <row r="12" spans="1:19" ht="20.25" customHeight="1">
      <c r="K12" s="5"/>
      <c r="L12" s="5"/>
      <c r="M12" s="5"/>
      <c r="N12" s="5"/>
      <c r="O12" s="5"/>
      <c r="P12" s="5"/>
    </row>
    <row r="13" spans="1:19" ht="20.25" customHeight="1">
      <c r="A13" s="171" t="s">
        <v>212</v>
      </c>
      <c r="B13" s="171"/>
      <c r="C13" s="171"/>
      <c r="D13" s="171"/>
      <c r="E13" s="171"/>
      <c r="F13" s="171"/>
      <c r="G13" s="171"/>
      <c r="H13" s="171"/>
      <c r="I13" s="171"/>
      <c r="J13" s="171"/>
      <c r="K13" s="171"/>
      <c r="L13" s="171"/>
      <c r="M13" s="171"/>
      <c r="N13" s="171"/>
      <c r="O13" s="171"/>
      <c r="P13" s="171"/>
    </row>
    <row r="14" spans="1:19" ht="69" customHeight="1">
      <c r="A14" s="173" t="s">
        <v>213</v>
      </c>
      <c r="B14" s="173"/>
      <c r="C14" s="173"/>
      <c r="D14" s="173"/>
      <c r="E14" s="173"/>
      <c r="F14" s="173"/>
      <c r="G14" s="173"/>
      <c r="H14" s="173"/>
      <c r="I14" s="173"/>
      <c r="J14" s="173"/>
      <c r="K14" s="173"/>
      <c r="L14" s="173"/>
      <c r="M14" s="173"/>
      <c r="N14" s="173"/>
      <c r="O14" s="173"/>
      <c r="P14" s="173"/>
      <c r="S14" s="69"/>
    </row>
    <row r="15" spans="1:19" ht="9" customHeight="1">
      <c r="I15" s="1"/>
      <c r="J15" s="2"/>
      <c r="K15" s="2"/>
      <c r="L15" s="2"/>
      <c r="M15" s="2"/>
      <c r="N15" s="2"/>
      <c r="O15" s="2"/>
      <c r="P15" s="2"/>
    </row>
    <row r="16" spans="1:19" ht="27.75" customHeight="1">
      <c r="C16" s="74"/>
      <c r="D16" s="166" t="s">
        <v>85</v>
      </c>
      <c r="E16" s="167"/>
      <c r="F16" s="167"/>
      <c r="G16" s="168"/>
      <c r="H16" s="163">
        <f>一覧表!K20</f>
        <v>0</v>
      </c>
      <c r="I16" s="164"/>
      <c r="J16" s="164"/>
      <c r="K16" s="165"/>
      <c r="L16" s="146"/>
      <c r="M16" s="4"/>
      <c r="N16" s="4"/>
    </row>
    <row r="17" spans="1:16" ht="5.25" customHeight="1">
      <c r="C17" s="74"/>
      <c r="D17" s="142"/>
      <c r="E17" s="143"/>
      <c r="F17" s="143"/>
      <c r="G17" s="143"/>
      <c r="H17" s="144"/>
      <c r="I17" s="144"/>
      <c r="J17" s="144"/>
      <c r="K17" s="144"/>
      <c r="L17" s="4"/>
      <c r="M17" s="4"/>
      <c r="N17" s="4"/>
    </row>
    <row r="18" spans="1:16" s="69" customFormat="1" ht="25.5" customHeight="1">
      <c r="C18" s="171"/>
      <c r="D18" s="171"/>
      <c r="E18" s="145"/>
      <c r="F18" s="145"/>
      <c r="G18" s="145"/>
      <c r="H18" s="145"/>
      <c r="I18" s="145"/>
      <c r="J18" s="170"/>
      <c r="K18" s="170"/>
      <c r="L18" s="70"/>
      <c r="M18" s="70"/>
    </row>
    <row r="19" spans="1:16" s="69" customFormat="1" ht="25.5" customHeight="1">
      <c r="C19" s="171"/>
      <c r="D19" s="171"/>
      <c r="E19" s="145"/>
      <c r="F19" s="145"/>
      <c r="G19" s="145"/>
      <c r="H19" s="145"/>
      <c r="I19" s="145"/>
      <c r="J19" s="170"/>
      <c r="K19" s="170"/>
      <c r="L19" s="70"/>
      <c r="M19" s="70"/>
    </row>
    <row r="20" spans="1:16" s="69" customFormat="1" ht="27" customHeight="1">
      <c r="C20" s="73" t="s">
        <v>68</v>
      </c>
      <c r="D20" s="72"/>
      <c r="E20" s="70"/>
      <c r="F20" s="71"/>
      <c r="G20" s="70"/>
      <c r="H20" s="70"/>
      <c r="I20" s="70"/>
      <c r="J20" s="70"/>
      <c r="K20" s="70"/>
      <c r="L20" s="70"/>
      <c r="M20" s="70"/>
      <c r="N20" s="70"/>
      <c r="O20" s="70"/>
      <c r="P20" s="70"/>
    </row>
    <row r="21" spans="1:16" ht="18.75" customHeight="1">
      <c r="A21" s="169" t="s">
        <v>84</v>
      </c>
      <c r="B21" s="169"/>
      <c r="C21" s="169"/>
      <c r="D21" s="169"/>
      <c r="E21" s="169"/>
      <c r="F21" s="169"/>
      <c r="G21" s="169"/>
      <c r="H21" s="169"/>
      <c r="I21" s="169"/>
      <c r="J21" s="169"/>
      <c r="K21" s="169"/>
      <c r="L21" s="169"/>
      <c r="M21" s="169"/>
      <c r="N21" s="169"/>
      <c r="O21" s="169"/>
      <c r="P21" s="169"/>
    </row>
    <row r="22" spans="1:16" ht="45.75" customHeight="1">
      <c r="A22" s="183" t="s">
        <v>67</v>
      </c>
      <c r="B22" s="183"/>
      <c r="C22" s="183"/>
      <c r="D22" s="183"/>
      <c r="E22" s="183"/>
      <c r="F22" s="183"/>
      <c r="G22" s="183"/>
      <c r="H22" s="183"/>
      <c r="I22" s="183"/>
      <c r="J22" s="183"/>
      <c r="K22" s="183"/>
      <c r="L22" s="183"/>
      <c r="M22" s="183"/>
      <c r="N22" s="183"/>
      <c r="O22" s="183"/>
      <c r="P22" s="183"/>
    </row>
    <row r="23" spans="1:16" ht="20.100000000000001" customHeight="1">
      <c r="A23" s="43" t="s">
        <v>68</v>
      </c>
      <c r="B23" s="174" t="s">
        <v>69</v>
      </c>
      <c r="C23" s="174"/>
      <c r="D23" s="174"/>
      <c r="E23" s="174"/>
      <c r="F23" s="174"/>
      <c r="G23" s="174"/>
      <c r="H23" s="174"/>
      <c r="I23" s="174"/>
      <c r="J23" s="174"/>
      <c r="K23" s="174"/>
      <c r="L23" s="174"/>
      <c r="M23" s="174"/>
      <c r="N23" s="174"/>
      <c r="O23" s="174"/>
      <c r="P23" s="175"/>
    </row>
    <row r="24" spans="1:16" ht="20.100000000000001" customHeight="1">
      <c r="A24" s="44" t="s">
        <v>68</v>
      </c>
      <c r="B24" s="159" t="s">
        <v>221</v>
      </c>
      <c r="C24" s="159"/>
      <c r="D24" s="159"/>
      <c r="E24" s="159"/>
      <c r="F24" s="159"/>
      <c r="G24" s="159"/>
      <c r="H24" s="159"/>
      <c r="I24" s="159"/>
      <c r="J24" s="159"/>
      <c r="K24" s="159"/>
      <c r="L24" s="159"/>
      <c r="M24" s="159"/>
      <c r="N24" s="159"/>
      <c r="O24" s="159"/>
      <c r="P24" s="160"/>
    </row>
    <row r="25" spans="1:16" ht="20.100000000000001" customHeight="1">
      <c r="A25" s="40" t="s">
        <v>68</v>
      </c>
      <c r="B25" s="161" t="s">
        <v>72</v>
      </c>
      <c r="C25" s="161"/>
      <c r="D25" s="161"/>
      <c r="E25" s="161"/>
      <c r="F25" s="161"/>
      <c r="G25" s="161"/>
      <c r="H25" s="161"/>
      <c r="I25" s="161"/>
      <c r="J25" s="161"/>
      <c r="K25" s="161"/>
      <c r="L25" s="161"/>
      <c r="M25" s="161"/>
      <c r="N25" s="161"/>
      <c r="O25" s="161"/>
      <c r="P25" s="162"/>
    </row>
    <row r="26" spans="1:16" ht="20.100000000000001" customHeight="1">
      <c r="A26" s="45" t="s">
        <v>68</v>
      </c>
      <c r="B26" s="161" t="s">
        <v>70</v>
      </c>
      <c r="C26" s="161"/>
      <c r="D26" s="161"/>
      <c r="E26" s="161"/>
      <c r="F26" s="161"/>
      <c r="G26" s="161"/>
      <c r="H26" s="161"/>
      <c r="I26" s="161"/>
      <c r="J26" s="161"/>
      <c r="K26" s="161"/>
      <c r="L26" s="161"/>
      <c r="M26" s="161"/>
      <c r="N26" s="161"/>
      <c r="O26" s="161"/>
      <c r="P26" s="162"/>
    </row>
    <row r="27" spans="1:16" ht="20.100000000000001" customHeight="1">
      <c r="A27" s="45" t="s">
        <v>68</v>
      </c>
      <c r="B27" s="161" t="s">
        <v>71</v>
      </c>
      <c r="C27" s="161"/>
      <c r="D27" s="161"/>
      <c r="E27" s="161"/>
      <c r="F27" s="161"/>
      <c r="G27" s="161"/>
      <c r="H27" s="161"/>
      <c r="I27" s="161"/>
      <c r="J27" s="161"/>
      <c r="K27" s="161"/>
      <c r="L27" s="161"/>
      <c r="M27" s="161"/>
      <c r="N27" s="161"/>
      <c r="O27" s="161"/>
      <c r="P27" s="162"/>
    </row>
    <row r="28" spans="1:16" ht="20.100000000000001" customHeight="1">
      <c r="A28" s="45" t="s">
        <v>68</v>
      </c>
      <c r="B28" s="161" t="s">
        <v>208</v>
      </c>
      <c r="C28" s="161"/>
      <c r="D28" s="161"/>
      <c r="E28" s="161"/>
      <c r="F28" s="161"/>
      <c r="G28" s="161"/>
      <c r="H28" s="161"/>
      <c r="I28" s="161"/>
      <c r="J28" s="161"/>
      <c r="K28" s="161"/>
      <c r="L28" s="161"/>
      <c r="M28" s="161"/>
      <c r="N28" s="161"/>
      <c r="O28" s="161"/>
      <c r="P28" s="162"/>
    </row>
    <row r="29" spans="1:16" ht="20.100000000000001" customHeight="1">
      <c r="A29" s="41" t="s">
        <v>68</v>
      </c>
      <c r="B29" s="185" t="s">
        <v>210</v>
      </c>
      <c r="C29" s="185"/>
      <c r="D29" s="185"/>
      <c r="E29" s="185"/>
      <c r="F29" s="185"/>
      <c r="G29" s="185"/>
      <c r="H29" s="185"/>
      <c r="I29" s="185"/>
      <c r="J29" s="185"/>
      <c r="K29" s="185"/>
      <c r="L29" s="185"/>
      <c r="M29" s="185"/>
      <c r="N29" s="185"/>
      <c r="O29" s="185"/>
      <c r="P29" s="186"/>
    </row>
    <row r="30" spans="1:16" ht="11.25" customHeight="1">
      <c r="A30" s="39"/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</row>
    <row r="31" spans="1:16" ht="27" customHeight="1">
      <c r="J31" s="1" t="s">
        <v>3</v>
      </c>
      <c r="K31" s="184"/>
      <c r="L31" s="184"/>
      <c r="M31" s="184"/>
      <c r="N31" s="184"/>
      <c r="O31" s="184"/>
      <c r="P31" s="184"/>
    </row>
    <row r="32" spans="1:16" ht="27" customHeight="1">
      <c r="J32" s="29" t="s">
        <v>4</v>
      </c>
      <c r="K32" s="184"/>
      <c r="L32" s="184"/>
      <c r="M32" s="184"/>
      <c r="N32" s="184"/>
      <c r="O32" s="184"/>
      <c r="P32" s="184"/>
    </row>
  </sheetData>
  <sheetProtection formatCells="0" formatColumns="0" formatRows="0" insertColumns="0" insertRows="0" insertHyperlinks="0" deleteColumns="0" deleteRows="0" sort="0" autoFilter="0" pivotTables="0"/>
  <mergeCells count="24">
    <mergeCell ref="K31:P31"/>
    <mergeCell ref="K32:P32"/>
    <mergeCell ref="B29:P29"/>
    <mergeCell ref="B27:P27"/>
    <mergeCell ref="B25:P25"/>
    <mergeCell ref="B28:P28"/>
    <mergeCell ref="J5:K5"/>
    <mergeCell ref="A13:P13"/>
    <mergeCell ref="A14:P14"/>
    <mergeCell ref="B23:P23"/>
    <mergeCell ref="L2:P2"/>
    <mergeCell ref="L3:P3"/>
    <mergeCell ref="G9:P9"/>
    <mergeCell ref="G10:P10"/>
    <mergeCell ref="G11:P11"/>
    <mergeCell ref="A22:P22"/>
    <mergeCell ref="B24:P24"/>
    <mergeCell ref="B26:P26"/>
    <mergeCell ref="H16:K16"/>
    <mergeCell ref="D16:G16"/>
    <mergeCell ref="A21:P21"/>
    <mergeCell ref="J18:K18"/>
    <mergeCell ref="J19:K19"/>
    <mergeCell ref="C18:D19"/>
  </mergeCells>
  <phoneticPr fontId="1"/>
  <pageMargins left="0.78740157480314965" right="0.78740157480314965" top="0.78740157480314965" bottom="0.39370078740157483" header="0.51181102362204722" footer="0.51181102362204722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3" r:id="rId4" name="Check Box 9">
              <controlPr defaultSize="0" autoFill="0" autoLine="0" autoPict="0">
                <anchor moveWithCells="1">
                  <from>
                    <xdr:col>0</xdr:col>
                    <xdr:colOff>57150</xdr:colOff>
                    <xdr:row>21</xdr:row>
                    <xdr:rowOff>542925</xdr:rowOff>
                  </from>
                  <to>
                    <xdr:col>0</xdr:col>
                    <xdr:colOff>304800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5" name="Check Box 10">
              <controlPr defaultSize="0" autoFill="0" autoLine="0" autoPict="0">
                <anchor moveWithCells="1">
                  <from>
                    <xdr:col>0</xdr:col>
                    <xdr:colOff>57150</xdr:colOff>
                    <xdr:row>22</xdr:row>
                    <xdr:rowOff>209550</xdr:rowOff>
                  </from>
                  <to>
                    <xdr:col>0</xdr:col>
                    <xdr:colOff>304800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6" name="Check Box 11">
              <controlPr defaultSize="0" autoFill="0" autoLine="0" autoPict="0">
                <anchor moveWithCells="1">
                  <from>
                    <xdr:col>0</xdr:col>
                    <xdr:colOff>57150</xdr:colOff>
                    <xdr:row>24</xdr:row>
                    <xdr:rowOff>209550</xdr:rowOff>
                  </from>
                  <to>
                    <xdr:col>0</xdr:col>
                    <xdr:colOff>304800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7" name="Check Box 15">
              <controlPr defaultSize="0" autoFill="0" autoLine="0" autoPict="0">
                <anchor moveWithCells="1">
                  <from>
                    <xdr:col>0</xdr:col>
                    <xdr:colOff>57150</xdr:colOff>
                    <xdr:row>25</xdr:row>
                    <xdr:rowOff>209550</xdr:rowOff>
                  </from>
                  <to>
                    <xdr:col>0</xdr:col>
                    <xdr:colOff>304800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8" name="Check Box 17">
              <controlPr defaultSize="0" autoFill="0" autoLine="0" autoPict="0">
                <anchor moveWithCells="1">
                  <from>
                    <xdr:col>0</xdr:col>
                    <xdr:colOff>57150</xdr:colOff>
                    <xdr:row>26</xdr:row>
                    <xdr:rowOff>219075</xdr:rowOff>
                  </from>
                  <to>
                    <xdr:col>0</xdr:col>
                    <xdr:colOff>304800</xdr:colOff>
                    <xdr:row>28</xdr:row>
                    <xdr:rowOff>28575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リスト1!$E$2:$E$8</xm:f>
          </x14:formula1>
          <xm:sqref>L2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K27"/>
  <sheetViews>
    <sheetView zoomScale="85" zoomScaleNormal="85" zoomScaleSheetLayoutView="100" workbookViewId="0">
      <selection activeCell="A2" sqref="A2:B2"/>
    </sheetView>
  </sheetViews>
  <sheetFormatPr defaultRowHeight="18.75"/>
  <cols>
    <col min="1" max="1" width="16" customWidth="1"/>
    <col min="2" max="2" width="33.75" style="60" customWidth="1"/>
    <col min="3" max="3" width="35.375" style="60" customWidth="1"/>
    <col min="4" max="4" width="10.75" customWidth="1"/>
    <col min="5" max="5" width="10.75" style="147" hidden="1" customWidth="1"/>
    <col min="6" max="6" width="14.625" style="147" customWidth="1"/>
    <col min="7" max="8" width="12.375" style="52" hidden="1" customWidth="1"/>
    <col min="9" max="10" width="12.375" style="52" customWidth="1"/>
    <col min="11" max="11" width="17.25" bestFit="1" customWidth="1"/>
  </cols>
  <sheetData>
    <row r="1" spans="1:11" ht="24.75" customHeight="1">
      <c r="A1" s="136" t="s">
        <v>192</v>
      </c>
      <c r="E1" s="54"/>
      <c r="F1" s="152" t="s">
        <v>228</v>
      </c>
      <c r="I1" s="38"/>
      <c r="J1"/>
    </row>
    <row r="2" spans="1:11" ht="16.5" customHeight="1">
      <c r="A2" s="187" t="str">
        <f>申請書!L2</f>
        <v>軽費老人ホーム（非特定）</v>
      </c>
      <c r="B2" s="187"/>
      <c r="E2" s="54"/>
      <c r="J2" s="67"/>
      <c r="K2" s="59" t="s">
        <v>76</v>
      </c>
    </row>
    <row r="3" spans="1:11" s="147" customFormat="1" ht="70.5" customHeight="1">
      <c r="A3" s="66" t="s">
        <v>78</v>
      </c>
      <c r="B3" s="94" t="s">
        <v>220</v>
      </c>
      <c r="C3" s="94" t="s">
        <v>232</v>
      </c>
      <c r="D3" s="37" t="s">
        <v>233</v>
      </c>
      <c r="E3" s="65" t="s">
        <v>202</v>
      </c>
      <c r="F3" s="49" t="s">
        <v>30</v>
      </c>
      <c r="G3" s="93" t="s">
        <v>86</v>
      </c>
      <c r="H3" s="93" t="s">
        <v>206</v>
      </c>
      <c r="I3" s="148" t="s">
        <v>207</v>
      </c>
      <c r="J3" s="148" t="s">
        <v>203</v>
      </c>
      <c r="K3" s="95" t="s">
        <v>219</v>
      </c>
    </row>
    <row r="4" spans="1:11" ht="25.5" customHeight="1">
      <c r="A4" s="55"/>
      <c r="B4" s="56" t="s">
        <v>201</v>
      </c>
      <c r="C4" s="57" t="s">
        <v>234</v>
      </c>
      <c r="D4" s="58">
        <v>30</v>
      </c>
      <c r="E4" s="64"/>
      <c r="F4" s="149" t="str">
        <f>IF(C4="","",VLOOKUP(C4,リスト2!$A$1:$C$18,2,FALSE))</f>
        <v>定員当たり</v>
      </c>
      <c r="G4" s="150"/>
      <c r="H4" s="151"/>
      <c r="I4" s="151">
        <f>IF(C4="","",VLOOKUP(C4,リスト2!$A$1:$D$34,4,FALSE))</f>
        <v>20000</v>
      </c>
      <c r="J4" s="151">
        <f t="shared" ref="J4:J18" si="0">IF(AND(D4="",E4=""),"",IF(I4=0,0,IF(F4="定員当たり",IF(D4*I4&gt;=800000,800000,D4*I4))))</f>
        <v>600000</v>
      </c>
      <c r="K4" s="151">
        <f t="shared" ref="K4:K18" si="1">IF(AND(C4="",D4=""),"",SUM(H4,J4))</f>
        <v>600000</v>
      </c>
    </row>
    <row r="5" spans="1:11" ht="25.5" customHeight="1">
      <c r="A5" s="55"/>
      <c r="B5" s="56"/>
      <c r="C5" s="57"/>
      <c r="D5" s="58"/>
      <c r="E5" s="64"/>
      <c r="F5" s="149" t="str">
        <f>IF(C5="","",VLOOKUP(C5,リスト2!$A$1:$C$18,2,FALSE))</f>
        <v/>
      </c>
      <c r="G5" s="150"/>
      <c r="H5" s="151"/>
      <c r="I5" s="151" t="str">
        <f>IF(C5="","",VLOOKUP(C5,リスト2!$A$1:$D$34,4,FALSE))</f>
        <v/>
      </c>
      <c r="J5" s="151" t="str">
        <f t="shared" si="0"/>
        <v/>
      </c>
      <c r="K5" s="151" t="str">
        <f t="shared" si="1"/>
        <v/>
      </c>
    </row>
    <row r="6" spans="1:11" ht="25.5" customHeight="1">
      <c r="A6" s="55"/>
      <c r="B6" s="56"/>
      <c r="C6" s="57"/>
      <c r="D6" s="58"/>
      <c r="E6" s="64"/>
      <c r="F6" s="149" t="str">
        <f>IF(C6="","",VLOOKUP(C6,リスト2!$A$1:$C$18,2,FALSE))</f>
        <v/>
      </c>
      <c r="G6" s="150"/>
      <c r="H6" s="151"/>
      <c r="I6" s="151" t="str">
        <f>IF(C6="","",VLOOKUP(C6,リスト2!$A$1:$D$34,4,FALSE))</f>
        <v/>
      </c>
      <c r="J6" s="151" t="str">
        <f t="shared" si="0"/>
        <v/>
      </c>
      <c r="K6" s="151" t="str">
        <f t="shared" si="1"/>
        <v/>
      </c>
    </row>
    <row r="7" spans="1:11" ht="25.5" customHeight="1">
      <c r="A7" s="55"/>
      <c r="B7" s="56"/>
      <c r="C7" s="57"/>
      <c r="D7" s="58"/>
      <c r="E7" s="64"/>
      <c r="F7" s="149" t="str">
        <f>IF(C7="","",VLOOKUP(C7,リスト2!$A$1:$C$18,2,FALSE))</f>
        <v/>
      </c>
      <c r="G7" s="150"/>
      <c r="H7" s="151"/>
      <c r="I7" s="151" t="str">
        <f>IF(C7="","",VLOOKUP(C7,リスト2!$A$1:$D$34,4,FALSE))</f>
        <v/>
      </c>
      <c r="J7" s="151" t="str">
        <f t="shared" si="0"/>
        <v/>
      </c>
      <c r="K7" s="151" t="str">
        <f t="shared" si="1"/>
        <v/>
      </c>
    </row>
    <row r="8" spans="1:11" ht="25.5" customHeight="1">
      <c r="A8" s="55"/>
      <c r="B8" s="56"/>
      <c r="C8" s="57"/>
      <c r="D8" s="58"/>
      <c r="E8" s="64"/>
      <c r="F8" s="149" t="str">
        <f>IF(C8="","",VLOOKUP(C8,リスト2!$A$1:$C$18,2,FALSE))</f>
        <v/>
      </c>
      <c r="G8" s="150"/>
      <c r="H8" s="151"/>
      <c r="I8" s="151" t="str">
        <f>IF(C8="","",VLOOKUP(C8,リスト2!$A$1:$D$34,4,FALSE))</f>
        <v/>
      </c>
      <c r="J8" s="151" t="str">
        <f t="shared" si="0"/>
        <v/>
      </c>
      <c r="K8" s="151" t="str">
        <f t="shared" si="1"/>
        <v/>
      </c>
    </row>
    <row r="9" spans="1:11" ht="25.5" customHeight="1">
      <c r="A9" s="55"/>
      <c r="B9" s="56"/>
      <c r="C9" s="57"/>
      <c r="D9" s="58"/>
      <c r="E9" s="64"/>
      <c r="F9" s="149" t="str">
        <f>IF(C9="","",VLOOKUP(C9,リスト2!$A$1:$C$18,2,FALSE))</f>
        <v/>
      </c>
      <c r="G9" s="150"/>
      <c r="H9" s="151"/>
      <c r="I9" s="151" t="str">
        <f>IF(C9="","",VLOOKUP(C9,リスト2!$A$1:$D$34,4,FALSE))</f>
        <v/>
      </c>
      <c r="J9" s="151" t="str">
        <f t="shared" si="0"/>
        <v/>
      </c>
      <c r="K9" s="151" t="str">
        <f t="shared" si="1"/>
        <v/>
      </c>
    </row>
    <row r="10" spans="1:11" ht="25.5" customHeight="1">
      <c r="A10" s="55"/>
      <c r="B10" s="56"/>
      <c r="C10" s="57"/>
      <c r="D10" s="58"/>
      <c r="E10" s="64"/>
      <c r="F10" s="149" t="str">
        <f>IF(C10="","",VLOOKUP(C10,リスト2!$A$1:$C$18,2,FALSE))</f>
        <v/>
      </c>
      <c r="G10" s="150" t="str">
        <f>IF(C10="","",VLOOKUP(C10,リスト2!$A$1:$D$34,3,FALSE))</f>
        <v/>
      </c>
      <c r="H10" s="151" t="str">
        <f t="shared" ref="H10:H18" si="2">IF(AND(D10="",E10=""),"",IF(F10="事業所ごと",G10,IF(F10="定員当たり",IF(D10*G10&gt;=400000,400000,D10*G10))))</f>
        <v/>
      </c>
      <c r="I10" s="151" t="str">
        <f>IF(C10="","",VLOOKUP(C10,リスト2!$A$1:$D$34,4,FALSE))</f>
        <v/>
      </c>
      <c r="J10" s="151" t="str">
        <f t="shared" si="0"/>
        <v/>
      </c>
      <c r="K10" s="151" t="str">
        <f t="shared" si="1"/>
        <v/>
      </c>
    </row>
    <row r="11" spans="1:11" ht="25.5" customHeight="1">
      <c r="A11" s="55"/>
      <c r="B11" s="56"/>
      <c r="C11" s="57"/>
      <c r="D11" s="58"/>
      <c r="E11" s="64"/>
      <c r="F11" s="149" t="str">
        <f>IF(C11="","",VLOOKUP(C11,リスト2!$A$1:$C$18,2,FALSE))</f>
        <v/>
      </c>
      <c r="G11" s="150" t="str">
        <f>IF(C11="","",VLOOKUP(C11,リスト2!$A$1:$D$34,3,FALSE))</f>
        <v/>
      </c>
      <c r="H11" s="151" t="str">
        <f t="shared" si="2"/>
        <v/>
      </c>
      <c r="I11" s="151" t="str">
        <f>IF(C11="","",VLOOKUP(C11,リスト2!$A$1:$D$34,4,FALSE))</f>
        <v/>
      </c>
      <c r="J11" s="151" t="str">
        <f t="shared" si="0"/>
        <v/>
      </c>
      <c r="K11" s="151" t="str">
        <f t="shared" si="1"/>
        <v/>
      </c>
    </row>
    <row r="12" spans="1:11" ht="25.5" customHeight="1">
      <c r="A12" s="55"/>
      <c r="B12" s="56"/>
      <c r="C12" s="57"/>
      <c r="D12" s="58"/>
      <c r="E12" s="64"/>
      <c r="F12" s="149" t="str">
        <f>IF(C12="","",VLOOKUP(C12,リスト2!$A$1:$C$18,2,FALSE))</f>
        <v/>
      </c>
      <c r="G12" s="150" t="str">
        <f>IF(C12="","",VLOOKUP(C12,リスト2!$A$1:$D$34,3,FALSE))</f>
        <v/>
      </c>
      <c r="H12" s="151" t="str">
        <f t="shared" si="2"/>
        <v/>
      </c>
      <c r="I12" s="151" t="str">
        <f>IF(C12="","",VLOOKUP(C12,リスト2!$A$1:$D$34,4,FALSE))</f>
        <v/>
      </c>
      <c r="J12" s="151" t="str">
        <f t="shared" si="0"/>
        <v/>
      </c>
      <c r="K12" s="151" t="str">
        <f t="shared" si="1"/>
        <v/>
      </c>
    </row>
    <row r="13" spans="1:11" ht="25.5" customHeight="1">
      <c r="A13" s="55"/>
      <c r="B13" s="56"/>
      <c r="C13" s="57"/>
      <c r="D13" s="58"/>
      <c r="E13" s="64"/>
      <c r="F13" s="149" t="str">
        <f>IF(C13="","",VLOOKUP(C13,リスト2!$A$1:$C$18,2,FALSE))</f>
        <v/>
      </c>
      <c r="G13" s="150" t="str">
        <f>IF(C13="","",VLOOKUP(C13,リスト2!$A$1:$D$34,3,FALSE))</f>
        <v/>
      </c>
      <c r="H13" s="151" t="str">
        <f t="shared" si="2"/>
        <v/>
      </c>
      <c r="I13" s="151" t="str">
        <f>IF(C13="","",VLOOKUP(C13,リスト2!$A$1:$D$34,4,FALSE))</f>
        <v/>
      </c>
      <c r="J13" s="151" t="str">
        <f t="shared" si="0"/>
        <v/>
      </c>
      <c r="K13" s="151" t="str">
        <f t="shared" si="1"/>
        <v/>
      </c>
    </row>
    <row r="14" spans="1:11" ht="25.5" customHeight="1">
      <c r="A14" s="55"/>
      <c r="B14" s="56"/>
      <c r="C14" s="57"/>
      <c r="D14" s="58"/>
      <c r="E14" s="64"/>
      <c r="F14" s="149" t="str">
        <f>IF(C14="","",VLOOKUP(C14,リスト2!$A$1:$C$18,2,FALSE))</f>
        <v/>
      </c>
      <c r="G14" s="150" t="str">
        <f>IF(C14="","",VLOOKUP(C14,リスト2!$A$1:$D$34,3,FALSE))</f>
        <v/>
      </c>
      <c r="H14" s="151" t="str">
        <f t="shared" si="2"/>
        <v/>
      </c>
      <c r="I14" s="151" t="str">
        <f>IF(C14="","",VLOOKUP(C14,リスト2!$A$1:$D$34,4,FALSE))</f>
        <v/>
      </c>
      <c r="J14" s="151" t="str">
        <f t="shared" si="0"/>
        <v/>
      </c>
      <c r="K14" s="151" t="str">
        <f t="shared" si="1"/>
        <v/>
      </c>
    </row>
    <row r="15" spans="1:11" ht="25.5" customHeight="1">
      <c r="A15" s="55"/>
      <c r="B15" s="56"/>
      <c r="C15" s="57"/>
      <c r="D15" s="58"/>
      <c r="E15" s="64"/>
      <c r="F15" s="149" t="str">
        <f>IF(C15="","",VLOOKUP(C15,リスト2!$A$1:$C$18,2,FALSE))</f>
        <v/>
      </c>
      <c r="G15" s="150" t="str">
        <f>IF(C15="","",VLOOKUP(C15,リスト2!$A$1:$D$34,3,FALSE))</f>
        <v/>
      </c>
      <c r="H15" s="151" t="str">
        <f t="shared" si="2"/>
        <v/>
      </c>
      <c r="I15" s="151" t="str">
        <f>IF(C15="","",VLOOKUP(C15,リスト2!$A$1:$D$34,4,FALSE))</f>
        <v/>
      </c>
      <c r="J15" s="151" t="str">
        <f t="shared" si="0"/>
        <v/>
      </c>
      <c r="K15" s="151" t="str">
        <f t="shared" si="1"/>
        <v/>
      </c>
    </row>
    <row r="16" spans="1:11" ht="25.5" customHeight="1">
      <c r="A16" s="55"/>
      <c r="B16" s="56"/>
      <c r="C16" s="57"/>
      <c r="D16" s="58"/>
      <c r="E16" s="64"/>
      <c r="F16" s="149" t="str">
        <f>IF(C16="","",VLOOKUP(C16,リスト2!$A$1:$C$18,2,FALSE))</f>
        <v/>
      </c>
      <c r="G16" s="150" t="str">
        <f>IF(C16="","",VLOOKUP(C16,リスト2!$A$1:$D$34,3,FALSE))</f>
        <v/>
      </c>
      <c r="H16" s="151" t="str">
        <f t="shared" si="2"/>
        <v/>
      </c>
      <c r="I16" s="151" t="str">
        <f>IF(C16="","",VLOOKUP(C16,リスト2!$A$1:$D$34,4,FALSE))</f>
        <v/>
      </c>
      <c r="J16" s="151" t="str">
        <f t="shared" si="0"/>
        <v/>
      </c>
      <c r="K16" s="151" t="str">
        <f t="shared" si="1"/>
        <v/>
      </c>
    </row>
    <row r="17" spans="1:11" ht="25.5" customHeight="1">
      <c r="A17" s="55"/>
      <c r="B17" s="56"/>
      <c r="C17" s="57"/>
      <c r="D17" s="58"/>
      <c r="E17" s="64"/>
      <c r="F17" s="149" t="str">
        <f>IF(C17="","",VLOOKUP(C17,リスト2!$A$1:$C$18,2,FALSE))</f>
        <v/>
      </c>
      <c r="G17" s="150" t="str">
        <f>IF(C17="","",VLOOKUP(C17,リスト2!$A$1:$D$34,3,FALSE))</f>
        <v/>
      </c>
      <c r="H17" s="151" t="str">
        <f t="shared" si="2"/>
        <v/>
      </c>
      <c r="I17" s="151" t="str">
        <f>IF(C17="","",VLOOKUP(C17,リスト2!$A$1:$D$34,4,FALSE))</f>
        <v/>
      </c>
      <c r="J17" s="151" t="str">
        <f t="shared" si="0"/>
        <v/>
      </c>
      <c r="K17" s="151" t="str">
        <f t="shared" si="1"/>
        <v/>
      </c>
    </row>
    <row r="18" spans="1:11" ht="25.5" customHeight="1">
      <c r="A18" s="55"/>
      <c r="B18" s="56"/>
      <c r="C18" s="57"/>
      <c r="D18" s="58"/>
      <c r="E18" s="64"/>
      <c r="F18" s="149" t="str">
        <f>IF(C18="","",VLOOKUP(C18,リスト2!$A$1:$C$18,2,FALSE))</f>
        <v/>
      </c>
      <c r="G18" s="150" t="str">
        <f>IF(C18="","",VLOOKUP(C18,リスト2!$A$1:$D$34,3,FALSE))</f>
        <v/>
      </c>
      <c r="H18" s="151" t="str">
        <f t="shared" si="2"/>
        <v/>
      </c>
      <c r="I18" s="151" t="str">
        <f>IF(C18="","",VLOOKUP(C18,リスト2!$A$1:$D$34,4,FALSE))</f>
        <v/>
      </c>
      <c r="J18" s="151" t="str">
        <f t="shared" si="0"/>
        <v/>
      </c>
      <c r="K18" s="151" t="str">
        <f t="shared" si="1"/>
        <v/>
      </c>
    </row>
    <row r="19" spans="1:11" ht="25.5" hidden="1" customHeight="1">
      <c r="A19" s="32"/>
      <c r="B19" s="33"/>
      <c r="C19" s="34"/>
      <c r="D19" s="35"/>
      <c r="E19" s="53"/>
      <c r="F19" s="48"/>
      <c r="G19" s="36"/>
      <c r="H19" s="36"/>
      <c r="I19" s="36"/>
      <c r="J19" s="36"/>
      <c r="K19" s="36"/>
    </row>
    <row r="20" spans="1:11" ht="25.5" customHeight="1">
      <c r="A20" s="15"/>
      <c r="B20" s="9"/>
      <c r="C20" s="10"/>
      <c r="D20" s="51" t="s">
        <v>222</v>
      </c>
      <c r="E20" s="51" t="s">
        <v>32</v>
      </c>
      <c r="F20" s="63" t="s">
        <v>77</v>
      </c>
      <c r="G20" s="63" t="s">
        <v>77</v>
      </c>
      <c r="H20" s="63" t="s">
        <v>77</v>
      </c>
      <c r="I20" s="63" t="s">
        <v>77</v>
      </c>
      <c r="J20" s="150">
        <f>SUM(J4:J19)</f>
        <v>600000</v>
      </c>
      <c r="K20" s="150">
        <f>SUM(K4:K18)</f>
        <v>600000</v>
      </c>
    </row>
    <row r="21" spans="1:11" ht="6" customHeight="1">
      <c r="A21" s="15"/>
      <c r="B21" s="9"/>
      <c r="C21" s="10"/>
      <c r="D21" s="6"/>
      <c r="E21" s="47"/>
      <c r="F21" s="47"/>
      <c r="G21" s="11"/>
      <c r="H21" s="11"/>
      <c r="I21" s="11"/>
      <c r="J21" s="11"/>
      <c r="K21" s="11"/>
    </row>
    <row r="22" spans="1:11" ht="20.25" customHeight="1">
      <c r="A22" s="38" t="s">
        <v>209</v>
      </c>
    </row>
    <row r="23" spans="1:11" ht="20.25" customHeight="1">
      <c r="A23" s="38" t="s">
        <v>230</v>
      </c>
      <c r="E23" s="153"/>
      <c r="F23" s="153"/>
    </row>
    <row r="24" spans="1:11" ht="20.25" customHeight="1">
      <c r="A24" s="38" t="s">
        <v>231</v>
      </c>
    </row>
    <row r="25" spans="1:11" ht="20.25" hidden="1" customHeight="1">
      <c r="A25" s="38" t="s">
        <v>218</v>
      </c>
    </row>
    <row r="26" spans="1:11" ht="25.5" customHeight="1">
      <c r="A26" s="188" t="s">
        <v>79</v>
      </c>
      <c r="B26" s="188"/>
      <c r="C26" s="10"/>
      <c r="D26" s="6"/>
      <c r="E26" s="47"/>
      <c r="F26" s="47"/>
      <c r="G26" s="11"/>
      <c r="H26" s="11"/>
      <c r="I26" s="11"/>
      <c r="J26" s="11"/>
      <c r="K26" s="11"/>
    </row>
    <row r="27" spans="1:11" ht="20.25" customHeight="1">
      <c r="A27" s="38" t="s">
        <v>197</v>
      </c>
    </row>
  </sheetData>
  <sheetProtection formatCells="0" formatColumns="0" formatRows="0" insertColumns="0" insertHyperlinks="0" deleteColumns="0" deleteRows="0" sort="0" autoFilter="0" pivotTables="0"/>
  <mergeCells count="2">
    <mergeCell ref="A2:B2"/>
    <mergeCell ref="A26:B26"/>
  </mergeCells>
  <phoneticPr fontId="1"/>
  <pageMargins left="0.70866141732283472" right="0.70866141732283472" top="0.74803149606299213" bottom="0" header="0.31496062992125984" footer="0.31496062992125984"/>
  <pageSetup paperSize="9" scale="79" orientation="landscape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リスト1!#REF!</xm:f>
          </x14:formula1>
          <xm:sqref>C26 C20:C23</xm:sqref>
        </x14:dataValidation>
        <x14:dataValidation type="list" allowBlank="1" showInputMessage="1" showErrorMessage="1">
          <x14:formula1>
            <xm:f>リスト2!$A$2:$A$8</xm:f>
          </x14:formula1>
          <xm:sqref>C19</xm:sqref>
        </x14:dataValidation>
        <x14:dataValidation type="list" allowBlank="1" showInputMessage="1" showErrorMessage="1">
          <x14:formula1>
            <xm:f>リスト2!$A$2:$A$18</xm:f>
          </x14:formula1>
          <xm:sqref>C4:C18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0070C0"/>
    <pageSetUpPr fitToPage="1"/>
  </sheetPr>
  <dimension ref="A1:K27"/>
  <sheetViews>
    <sheetView zoomScale="85" zoomScaleNormal="85" zoomScaleSheetLayoutView="100" workbookViewId="0">
      <selection activeCell="A4" sqref="A4"/>
    </sheetView>
  </sheetViews>
  <sheetFormatPr defaultRowHeight="18.75"/>
  <cols>
    <col min="1" max="1" width="16" customWidth="1"/>
    <col min="2" max="2" width="33.75" style="60" customWidth="1"/>
    <col min="3" max="3" width="35.375" style="60" customWidth="1"/>
    <col min="4" max="4" width="10.75" customWidth="1"/>
    <col min="5" max="5" width="10.75" style="46" hidden="1" customWidth="1"/>
    <col min="6" max="6" width="14.625" style="46" customWidth="1"/>
    <col min="7" max="8" width="12.375" style="52" hidden="1" customWidth="1"/>
    <col min="9" max="10" width="12.375" style="52" customWidth="1"/>
    <col min="11" max="11" width="17.25" bestFit="1" customWidth="1"/>
  </cols>
  <sheetData>
    <row r="1" spans="1:11" ht="24.75" customHeight="1">
      <c r="A1" s="136" t="s">
        <v>192</v>
      </c>
      <c r="E1" s="54"/>
      <c r="F1" s="152" t="s">
        <v>228</v>
      </c>
      <c r="G1"/>
      <c r="I1" s="38"/>
      <c r="J1"/>
    </row>
    <row r="2" spans="1:11" ht="16.5" customHeight="1">
      <c r="A2" s="187" t="str">
        <f>申請書!L2</f>
        <v>軽費老人ホーム（非特定）</v>
      </c>
      <c r="B2" s="187"/>
      <c r="E2" s="54"/>
      <c r="F2" s="97"/>
      <c r="J2" s="67"/>
      <c r="K2" s="59" t="s">
        <v>76</v>
      </c>
    </row>
    <row r="3" spans="1:11" s="3" customFormat="1" ht="70.5" customHeight="1">
      <c r="A3" s="66" t="s">
        <v>78</v>
      </c>
      <c r="B3" s="94" t="s">
        <v>220</v>
      </c>
      <c r="C3" s="94" t="s">
        <v>232</v>
      </c>
      <c r="D3" s="37" t="s">
        <v>233</v>
      </c>
      <c r="E3" s="65" t="s">
        <v>202</v>
      </c>
      <c r="F3" s="49" t="s">
        <v>30</v>
      </c>
      <c r="G3" s="93" t="s">
        <v>86</v>
      </c>
      <c r="H3" s="93" t="s">
        <v>206</v>
      </c>
      <c r="I3" s="148" t="s">
        <v>207</v>
      </c>
      <c r="J3" s="148" t="s">
        <v>203</v>
      </c>
      <c r="K3" s="95" t="s">
        <v>219</v>
      </c>
    </row>
    <row r="4" spans="1:11" ht="25.5" customHeight="1">
      <c r="A4" s="55"/>
      <c r="B4" s="56"/>
      <c r="C4" s="57"/>
      <c r="D4" s="58"/>
      <c r="E4" s="64"/>
      <c r="F4" s="149" t="str">
        <f>IF(C4="","",VLOOKUP(C4,リスト2!$A$1:$C$18,2,FALSE))</f>
        <v/>
      </c>
      <c r="G4" s="150"/>
      <c r="H4" s="151"/>
      <c r="I4" s="151" t="str">
        <f>IF(C4="","",VLOOKUP(C4,リスト2!$A$1:$D$34,4,FALSE))</f>
        <v/>
      </c>
      <c r="J4" s="151" t="str">
        <f t="shared" ref="J4" si="0">IF(AND(D4="",E4=""),"",IF(I4=0,0,IF(F4="定員当たり",IF(D4*I4&gt;=800000,800000,D4*I4))))</f>
        <v/>
      </c>
      <c r="K4" s="151" t="str">
        <f t="shared" ref="K4:K18" si="1">IF(AND(C4="",D4=""),"",SUM(H4,J4))</f>
        <v/>
      </c>
    </row>
    <row r="5" spans="1:11" ht="25.5" customHeight="1">
      <c r="A5" s="55"/>
      <c r="B5" s="56"/>
      <c r="C5" s="57"/>
      <c r="D5" s="58"/>
      <c r="E5" s="64"/>
      <c r="F5" s="149" t="str">
        <f>IF(C5="","",VLOOKUP(C5,リスト2!$A$1:$C$18,2,FALSE))</f>
        <v/>
      </c>
      <c r="G5" s="150"/>
      <c r="H5" s="151"/>
      <c r="I5" s="151" t="str">
        <f>IF(C5="","",VLOOKUP(C5,リスト2!$A$1:$D$34,4,FALSE))</f>
        <v/>
      </c>
      <c r="J5" s="151" t="str">
        <f t="shared" ref="J5:J18" si="2">IF(AND(D5="",E5=""),"",IF(I5=0,0,IF(F5="定員当たり",IF(D5*I5&gt;=800000,800000,D5*I5))))</f>
        <v/>
      </c>
      <c r="K5" s="151" t="str">
        <f t="shared" si="1"/>
        <v/>
      </c>
    </row>
    <row r="6" spans="1:11" ht="25.5" customHeight="1">
      <c r="A6" s="55"/>
      <c r="B6" s="56"/>
      <c r="C6" s="57"/>
      <c r="D6" s="58"/>
      <c r="E6" s="64"/>
      <c r="F6" s="149" t="str">
        <f>IF(C6="","",VLOOKUP(C6,リスト2!$A$1:$C$18,2,FALSE))</f>
        <v/>
      </c>
      <c r="G6" s="150"/>
      <c r="H6" s="151"/>
      <c r="I6" s="151" t="str">
        <f>IF(C6="","",VLOOKUP(C6,リスト2!$A$1:$D$34,4,FALSE))</f>
        <v/>
      </c>
      <c r="J6" s="151" t="str">
        <f t="shared" si="2"/>
        <v/>
      </c>
      <c r="K6" s="151" t="str">
        <f t="shared" si="1"/>
        <v/>
      </c>
    </row>
    <row r="7" spans="1:11" ht="25.5" customHeight="1">
      <c r="A7" s="55"/>
      <c r="B7" s="56"/>
      <c r="C7" s="57"/>
      <c r="D7" s="58"/>
      <c r="E7" s="64"/>
      <c r="F7" s="149" t="str">
        <f>IF(C7="","",VLOOKUP(C7,リスト2!$A$1:$C$18,2,FALSE))</f>
        <v/>
      </c>
      <c r="G7" s="150"/>
      <c r="H7" s="151"/>
      <c r="I7" s="151" t="str">
        <f>IF(C7="","",VLOOKUP(C7,リスト2!$A$1:$D$34,4,FALSE))</f>
        <v/>
      </c>
      <c r="J7" s="151" t="str">
        <f t="shared" si="2"/>
        <v/>
      </c>
      <c r="K7" s="151" t="str">
        <f t="shared" si="1"/>
        <v/>
      </c>
    </row>
    <row r="8" spans="1:11" ht="25.5" customHeight="1">
      <c r="A8" s="55"/>
      <c r="B8" s="56"/>
      <c r="C8" s="57"/>
      <c r="D8" s="58"/>
      <c r="E8" s="64"/>
      <c r="F8" s="149" t="str">
        <f>IF(C8="","",VLOOKUP(C8,リスト2!$A$1:$C$18,2,FALSE))</f>
        <v/>
      </c>
      <c r="G8" s="150"/>
      <c r="H8" s="151"/>
      <c r="I8" s="151" t="str">
        <f>IF(C8="","",VLOOKUP(C8,リスト2!$A$1:$D$34,4,FALSE))</f>
        <v/>
      </c>
      <c r="J8" s="151" t="str">
        <f t="shared" si="2"/>
        <v/>
      </c>
      <c r="K8" s="151" t="str">
        <f t="shared" si="1"/>
        <v/>
      </c>
    </row>
    <row r="9" spans="1:11" ht="25.5" customHeight="1">
      <c r="A9" s="55"/>
      <c r="B9" s="56"/>
      <c r="C9" s="57"/>
      <c r="D9" s="58"/>
      <c r="E9" s="64"/>
      <c r="F9" s="149" t="str">
        <f>IF(C9="","",VLOOKUP(C9,リスト2!$A$1:$C$18,2,FALSE))</f>
        <v/>
      </c>
      <c r="G9" s="150"/>
      <c r="H9" s="151"/>
      <c r="I9" s="151" t="str">
        <f>IF(C9="","",VLOOKUP(C9,リスト2!$A$1:$D$34,4,FALSE))</f>
        <v/>
      </c>
      <c r="J9" s="151" t="str">
        <f t="shared" si="2"/>
        <v/>
      </c>
      <c r="K9" s="151" t="str">
        <f t="shared" si="1"/>
        <v/>
      </c>
    </row>
    <row r="10" spans="1:11" ht="25.5" customHeight="1">
      <c r="A10" s="55"/>
      <c r="B10" s="56"/>
      <c r="C10" s="57"/>
      <c r="D10" s="58"/>
      <c r="E10" s="64"/>
      <c r="F10" s="149" t="str">
        <f>IF(C10="","",VLOOKUP(C10,リスト2!$A$1:$C$18,2,FALSE))</f>
        <v/>
      </c>
      <c r="G10" s="150" t="str">
        <f>IF(C10="","",VLOOKUP(C10,リスト2!$A$1:$D$34,3,FALSE))</f>
        <v/>
      </c>
      <c r="H10" s="151" t="str">
        <f t="shared" ref="H10:H18" si="3">IF(AND(D10="",E10=""),"",IF(F10="事業所ごと",G10,IF(F10="定員当たり",IF(D10*G10&gt;=400000,400000,D10*G10))))</f>
        <v/>
      </c>
      <c r="I10" s="151" t="str">
        <f>IF(C10="","",VLOOKUP(C10,リスト2!$A$1:$D$34,4,FALSE))</f>
        <v/>
      </c>
      <c r="J10" s="151" t="str">
        <f t="shared" si="2"/>
        <v/>
      </c>
      <c r="K10" s="151" t="str">
        <f t="shared" si="1"/>
        <v/>
      </c>
    </row>
    <row r="11" spans="1:11" ht="25.5" customHeight="1">
      <c r="A11" s="55"/>
      <c r="B11" s="56"/>
      <c r="C11" s="57"/>
      <c r="D11" s="58"/>
      <c r="E11" s="64"/>
      <c r="F11" s="149" t="str">
        <f>IF(C11="","",VLOOKUP(C11,リスト2!$A$1:$C$18,2,FALSE))</f>
        <v/>
      </c>
      <c r="G11" s="150" t="str">
        <f>IF(C11="","",VLOOKUP(C11,リスト2!$A$1:$D$34,3,FALSE))</f>
        <v/>
      </c>
      <c r="H11" s="151" t="str">
        <f t="shared" si="3"/>
        <v/>
      </c>
      <c r="I11" s="151" t="str">
        <f>IF(C11="","",VLOOKUP(C11,リスト2!$A$1:$D$34,4,FALSE))</f>
        <v/>
      </c>
      <c r="J11" s="151" t="str">
        <f t="shared" si="2"/>
        <v/>
      </c>
      <c r="K11" s="151" t="str">
        <f t="shared" si="1"/>
        <v/>
      </c>
    </row>
    <row r="12" spans="1:11" ht="25.5" customHeight="1">
      <c r="A12" s="55"/>
      <c r="B12" s="56"/>
      <c r="C12" s="57"/>
      <c r="D12" s="58"/>
      <c r="E12" s="64"/>
      <c r="F12" s="149" t="str">
        <f>IF(C12="","",VLOOKUP(C12,リスト2!$A$1:$C$18,2,FALSE))</f>
        <v/>
      </c>
      <c r="G12" s="150" t="str">
        <f>IF(C12="","",VLOOKUP(C12,リスト2!$A$1:$D$34,3,FALSE))</f>
        <v/>
      </c>
      <c r="H12" s="151" t="str">
        <f t="shared" si="3"/>
        <v/>
      </c>
      <c r="I12" s="151" t="str">
        <f>IF(C12="","",VLOOKUP(C12,リスト2!$A$1:$D$34,4,FALSE))</f>
        <v/>
      </c>
      <c r="J12" s="151" t="str">
        <f t="shared" si="2"/>
        <v/>
      </c>
      <c r="K12" s="151" t="str">
        <f t="shared" si="1"/>
        <v/>
      </c>
    </row>
    <row r="13" spans="1:11" ht="25.5" customHeight="1">
      <c r="A13" s="55"/>
      <c r="B13" s="56"/>
      <c r="C13" s="57"/>
      <c r="D13" s="58"/>
      <c r="E13" s="64"/>
      <c r="F13" s="149" t="str">
        <f>IF(C13="","",VLOOKUP(C13,リスト2!$A$1:$C$18,2,FALSE))</f>
        <v/>
      </c>
      <c r="G13" s="150" t="str">
        <f>IF(C13="","",VLOOKUP(C13,リスト2!$A$1:$D$34,3,FALSE))</f>
        <v/>
      </c>
      <c r="H13" s="151" t="str">
        <f t="shared" si="3"/>
        <v/>
      </c>
      <c r="I13" s="151" t="str">
        <f>IF(C13="","",VLOOKUP(C13,リスト2!$A$1:$D$34,4,FALSE))</f>
        <v/>
      </c>
      <c r="J13" s="151" t="str">
        <f t="shared" si="2"/>
        <v/>
      </c>
      <c r="K13" s="151" t="str">
        <f t="shared" si="1"/>
        <v/>
      </c>
    </row>
    <row r="14" spans="1:11" ht="25.5" customHeight="1">
      <c r="A14" s="55"/>
      <c r="B14" s="56"/>
      <c r="C14" s="57"/>
      <c r="D14" s="58"/>
      <c r="E14" s="64"/>
      <c r="F14" s="149" t="str">
        <f>IF(C14="","",VLOOKUP(C14,リスト2!$A$1:$C$18,2,FALSE))</f>
        <v/>
      </c>
      <c r="G14" s="150" t="str">
        <f>IF(C14="","",VLOOKUP(C14,リスト2!$A$1:$D$34,3,FALSE))</f>
        <v/>
      </c>
      <c r="H14" s="151" t="str">
        <f t="shared" si="3"/>
        <v/>
      </c>
      <c r="I14" s="151" t="str">
        <f>IF(C14="","",VLOOKUP(C14,リスト2!$A$1:$D$34,4,FALSE))</f>
        <v/>
      </c>
      <c r="J14" s="151" t="str">
        <f t="shared" si="2"/>
        <v/>
      </c>
      <c r="K14" s="151" t="str">
        <f t="shared" si="1"/>
        <v/>
      </c>
    </row>
    <row r="15" spans="1:11" ht="25.5" customHeight="1">
      <c r="A15" s="55"/>
      <c r="B15" s="56"/>
      <c r="C15" s="57"/>
      <c r="D15" s="58"/>
      <c r="E15" s="64"/>
      <c r="F15" s="149" t="str">
        <f>IF(C15="","",VLOOKUP(C15,リスト2!$A$1:$C$18,2,FALSE))</f>
        <v/>
      </c>
      <c r="G15" s="150" t="str">
        <f>IF(C15="","",VLOOKUP(C15,リスト2!$A$1:$D$34,3,FALSE))</f>
        <v/>
      </c>
      <c r="H15" s="151" t="str">
        <f t="shared" si="3"/>
        <v/>
      </c>
      <c r="I15" s="151" t="str">
        <f>IF(C15="","",VLOOKUP(C15,リスト2!$A$1:$D$34,4,FALSE))</f>
        <v/>
      </c>
      <c r="J15" s="151" t="str">
        <f t="shared" si="2"/>
        <v/>
      </c>
      <c r="K15" s="151" t="str">
        <f t="shared" si="1"/>
        <v/>
      </c>
    </row>
    <row r="16" spans="1:11" ht="25.5" customHeight="1">
      <c r="A16" s="55"/>
      <c r="B16" s="56"/>
      <c r="C16" s="57"/>
      <c r="D16" s="58"/>
      <c r="E16" s="64"/>
      <c r="F16" s="149" t="str">
        <f>IF(C16="","",VLOOKUP(C16,リスト2!$A$1:$C$18,2,FALSE))</f>
        <v/>
      </c>
      <c r="G16" s="150" t="str">
        <f>IF(C16="","",VLOOKUP(C16,リスト2!$A$1:$D$34,3,FALSE))</f>
        <v/>
      </c>
      <c r="H16" s="151" t="str">
        <f t="shared" si="3"/>
        <v/>
      </c>
      <c r="I16" s="151" t="str">
        <f>IF(C16="","",VLOOKUP(C16,リスト2!$A$1:$D$34,4,FALSE))</f>
        <v/>
      </c>
      <c r="J16" s="151" t="str">
        <f t="shared" si="2"/>
        <v/>
      </c>
      <c r="K16" s="151" t="str">
        <f t="shared" si="1"/>
        <v/>
      </c>
    </row>
    <row r="17" spans="1:11" ht="25.5" customHeight="1">
      <c r="A17" s="55"/>
      <c r="B17" s="56"/>
      <c r="C17" s="57"/>
      <c r="D17" s="58"/>
      <c r="E17" s="64"/>
      <c r="F17" s="149" t="str">
        <f>IF(C17="","",VLOOKUP(C17,リスト2!$A$1:$C$18,2,FALSE))</f>
        <v/>
      </c>
      <c r="G17" s="150" t="str">
        <f>IF(C17="","",VLOOKUP(C17,リスト2!$A$1:$D$34,3,FALSE))</f>
        <v/>
      </c>
      <c r="H17" s="151" t="str">
        <f t="shared" si="3"/>
        <v/>
      </c>
      <c r="I17" s="151" t="str">
        <f>IF(C17="","",VLOOKUP(C17,リスト2!$A$1:$D$34,4,FALSE))</f>
        <v/>
      </c>
      <c r="J17" s="151" t="str">
        <f t="shared" si="2"/>
        <v/>
      </c>
      <c r="K17" s="151" t="str">
        <f t="shared" si="1"/>
        <v/>
      </c>
    </row>
    <row r="18" spans="1:11" ht="25.5" customHeight="1">
      <c r="A18" s="55"/>
      <c r="B18" s="56"/>
      <c r="C18" s="57"/>
      <c r="D18" s="58"/>
      <c r="E18" s="64"/>
      <c r="F18" s="149" t="str">
        <f>IF(C18="","",VLOOKUP(C18,リスト2!$A$1:$C$18,2,FALSE))</f>
        <v/>
      </c>
      <c r="G18" s="150" t="str">
        <f>IF(C18="","",VLOOKUP(C18,リスト2!$A$1:$D$34,3,FALSE))</f>
        <v/>
      </c>
      <c r="H18" s="151" t="str">
        <f t="shared" si="3"/>
        <v/>
      </c>
      <c r="I18" s="151" t="str">
        <f>IF(C18="","",VLOOKUP(C18,リスト2!$A$1:$D$34,4,FALSE))</f>
        <v/>
      </c>
      <c r="J18" s="151" t="str">
        <f t="shared" si="2"/>
        <v/>
      </c>
      <c r="K18" s="151" t="str">
        <f t="shared" si="1"/>
        <v/>
      </c>
    </row>
    <row r="19" spans="1:11" ht="25.5" hidden="1" customHeight="1">
      <c r="A19" s="32"/>
      <c r="B19" s="33"/>
      <c r="C19" s="34"/>
      <c r="D19" s="35"/>
      <c r="E19" s="53"/>
      <c r="F19" s="48"/>
      <c r="G19" s="36"/>
      <c r="H19" s="36"/>
      <c r="I19" s="36"/>
      <c r="J19" s="36"/>
      <c r="K19" s="36"/>
    </row>
    <row r="20" spans="1:11" ht="25.5" customHeight="1">
      <c r="A20" s="15"/>
      <c r="B20" s="9"/>
      <c r="C20" s="10"/>
      <c r="D20" s="6"/>
      <c r="E20" s="51" t="s">
        <v>32</v>
      </c>
      <c r="F20" s="63" t="s">
        <v>77</v>
      </c>
      <c r="G20" s="63" t="s">
        <v>77</v>
      </c>
      <c r="H20" s="63" t="s">
        <v>77</v>
      </c>
      <c r="I20" s="63" t="s">
        <v>77</v>
      </c>
      <c r="J20" s="150">
        <f>SUM(J4:J19)</f>
        <v>0</v>
      </c>
      <c r="K20" s="150">
        <f>SUM(K4:K18)</f>
        <v>0</v>
      </c>
    </row>
    <row r="21" spans="1:11" ht="6" customHeight="1">
      <c r="A21" s="15"/>
      <c r="B21" s="9"/>
      <c r="C21" s="10"/>
      <c r="D21" s="6"/>
      <c r="E21" s="47"/>
      <c r="F21" s="47"/>
      <c r="G21" s="11"/>
      <c r="H21" s="11"/>
      <c r="I21" s="11"/>
      <c r="J21" s="11"/>
      <c r="K21" s="11"/>
    </row>
    <row r="22" spans="1:11" ht="20.25" customHeight="1">
      <c r="A22" s="38" t="s">
        <v>209</v>
      </c>
      <c r="E22" s="153"/>
      <c r="F22" s="153"/>
    </row>
    <row r="23" spans="1:11" ht="20.25" customHeight="1">
      <c r="A23" s="38" t="s">
        <v>230</v>
      </c>
      <c r="E23" s="153"/>
      <c r="F23" s="153"/>
    </row>
    <row r="24" spans="1:11" ht="20.25" customHeight="1">
      <c r="A24" s="38" t="s">
        <v>231</v>
      </c>
      <c r="E24" s="153"/>
      <c r="F24" s="153"/>
    </row>
    <row r="25" spans="1:11" ht="20.25" hidden="1" customHeight="1">
      <c r="A25" s="38" t="s">
        <v>218</v>
      </c>
      <c r="E25" s="153"/>
      <c r="F25" s="153"/>
    </row>
    <row r="26" spans="1:11" ht="25.5" customHeight="1">
      <c r="A26" s="188" t="s">
        <v>79</v>
      </c>
      <c r="B26" s="188"/>
      <c r="C26" s="10"/>
      <c r="D26" s="6"/>
      <c r="E26" s="47"/>
      <c r="F26" s="47"/>
      <c r="G26" s="11"/>
      <c r="H26" s="11"/>
      <c r="I26" s="11"/>
      <c r="J26" s="11"/>
      <c r="K26" s="11"/>
    </row>
    <row r="27" spans="1:11" ht="20.25" customHeight="1">
      <c r="A27" s="38" t="s">
        <v>197</v>
      </c>
      <c r="E27" s="153"/>
      <c r="F27" s="153"/>
    </row>
  </sheetData>
  <sheetProtection formatCells="0" formatColumns="0" formatRows="0" insertColumns="0" insertHyperlinks="0" deleteColumns="0" deleteRows="0" sort="0" autoFilter="0" pivotTables="0"/>
  <mergeCells count="2">
    <mergeCell ref="A26:B26"/>
    <mergeCell ref="A2:B2"/>
  </mergeCells>
  <phoneticPr fontId="1"/>
  <pageMargins left="0.70866141732283472" right="0.70866141732283472" top="0.74803149606299213" bottom="0" header="0.31496062992125984" footer="0.31496062992125984"/>
  <pageSetup paperSize="9" scale="79" orientation="landscape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リスト1!#REF!</xm:f>
          </x14:formula1>
          <xm:sqref>C20:C23 C26</xm:sqref>
        </x14:dataValidation>
        <x14:dataValidation type="list" allowBlank="1" showInputMessage="1" showErrorMessage="1">
          <x14:formula1>
            <xm:f>リスト2!$A$2:$A$8</xm:f>
          </x14:formula1>
          <xm:sqref>C19</xm:sqref>
        </x14:dataValidation>
        <x14:dataValidation type="list" allowBlank="1" showInputMessage="1" showErrorMessage="1">
          <x14:formula1>
            <xm:f>リスト2!$A$2:$A$18</xm:f>
          </x14:formula1>
          <xm:sqref>C4:C18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>
    <tabColor rgb="FFFFFF00"/>
  </sheetPr>
  <dimension ref="A1:P29"/>
  <sheetViews>
    <sheetView zoomScaleNormal="100" workbookViewId="0">
      <selection activeCell="A2" sqref="A2"/>
    </sheetView>
  </sheetViews>
  <sheetFormatPr defaultRowHeight="18.75"/>
  <cols>
    <col min="1" max="5" width="5" customWidth="1"/>
    <col min="6" max="6" width="1.75" customWidth="1"/>
    <col min="7" max="16" width="5" customWidth="1"/>
  </cols>
  <sheetData>
    <row r="1" spans="1:16" ht="7.5" customHeight="1" thickBot="1"/>
    <row r="2" spans="1:16" ht="20.25" customHeight="1" thickBot="1">
      <c r="K2" s="12" t="s">
        <v>26</v>
      </c>
      <c r="L2" s="196" t="str">
        <f>申請書!L2</f>
        <v>軽費老人ホーム（非特定）</v>
      </c>
      <c r="M2" s="197"/>
      <c r="N2" s="197"/>
      <c r="O2" s="197"/>
      <c r="P2" s="198"/>
    </row>
    <row r="3" spans="1:16" ht="20.25" customHeight="1" thickBot="1">
      <c r="K3" s="16" t="s">
        <v>41</v>
      </c>
      <c r="L3" s="179" t="str">
        <f>申請書!L3</f>
        <v>健康長寿課</v>
      </c>
      <c r="M3" s="180"/>
      <c r="N3" s="180"/>
      <c r="O3" s="180"/>
      <c r="P3" s="181"/>
    </row>
    <row r="4" spans="1:16" ht="11.25" customHeight="1">
      <c r="K4" s="16"/>
      <c r="L4" s="27"/>
      <c r="M4" s="27"/>
      <c r="N4" s="27"/>
      <c r="O4" s="27"/>
      <c r="P4" s="27"/>
    </row>
    <row r="5" spans="1:16" ht="20.25" customHeight="1">
      <c r="K5" s="172" t="s">
        <v>214</v>
      </c>
      <c r="L5" s="172"/>
      <c r="M5" s="2"/>
      <c r="N5" s="21" t="s">
        <v>1</v>
      </c>
      <c r="O5" s="2"/>
      <c r="P5" t="s">
        <v>0</v>
      </c>
    </row>
    <row r="6" spans="1:16" ht="12.75" customHeight="1">
      <c r="K6" s="19"/>
      <c r="L6" s="19"/>
      <c r="M6" s="2"/>
      <c r="N6" s="19"/>
      <c r="O6" s="19"/>
      <c r="P6" s="19"/>
    </row>
    <row r="7" spans="1:16" ht="32.25" customHeight="1">
      <c r="A7" s="200" t="s">
        <v>61</v>
      </c>
      <c r="B7" s="200"/>
      <c r="C7" s="200"/>
      <c r="D7" s="200"/>
      <c r="E7" s="200"/>
      <c r="F7" s="200"/>
      <c r="G7" s="200"/>
      <c r="H7" s="200"/>
      <c r="I7" s="200"/>
      <c r="J7" s="200"/>
      <c r="K7" s="200"/>
      <c r="L7" s="200"/>
      <c r="M7" s="200"/>
      <c r="N7" s="200"/>
      <c r="O7" s="200"/>
      <c r="P7" s="200"/>
    </row>
    <row r="8" spans="1:16" ht="13.5" customHeight="1">
      <c r="A8" s="22"/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</row>
    <row r="9" spans="1:16" ht="20.25" customHeight="1">
      <c r="A9" t="s">
        <v>80</v>
      </c>
    </row>
    <row r="10" spans="1:16" ht="8.25" customHeight="1"/>
    <row r="11" spans="1:16" ht="14.25" customHeight="1"/>
    <row r="12" spans="1:16" ht="27.75" customHeight="1">
      <c r="B12" s="172"/>
      <c r="C12" s="172"/>
      <c r="E12" s="96" t="s">
        <v>190</v>
      </c>
      <c r="F12" s="30"/>
      <c r="G12" s="199">
        <f>申請書!G9</f>
        <v>0</v>
      </c>
      <c r="H12" s="199"/>
      <c r="I12" s="199"/>
      <c r="J12" s="199"/>
      <c r="K12" s="199"/>
      <c r="L12" s="199"/>
      <c r="M12" s="199"/>
      <c r="N12" s="199"/>
      <c r="O12" s="199"/>
      <c r="P12" s="199"/>
    </row>
    <row r="13" spans="1:16" ht="32.25" customHeight="1">
      <c r="E13" s="96" t="s">
        <v>2</v>
      </c>
      <c r="F13" s="30"/>
      <c r="G13" s="199">
        <f>申請書!G10</f>
        <v>0</v>
      </c>
      <c r="H13" s="199"/>
      <c r="I13" s="199"/>
      <c r="J13" s="199"/>
      <c r="K13" s="199"/>
      <c r="L13" s="199"/>
      <c r="M13" s="199"/>
      <c r="N13" s="199"/>
      <c r="O13" s="199"/>
      <c r="P13" s="199"/>
    </row>
    <row r="14" spans="1:16" ht="33" customHeight="1">
      <c r="E14" s="96" t="s">
        <v>191</v>
      </c>
      <c r="F14" s="30"/>
      <c r="G14" s="199">
        <f>申請書!G11</f>
        <v>0</v>
      </c>
      <c r="H14" s="199"/>
      <c r="I14" s="199"/>
      <c r="J14" s="199"/>
      <c r="K14" s="199"/>
      <c r="L14" s="199"/>
      <c r="M14" s="199"/>
      <c r="N14" s="199"/>
      <c r="O14" s="199"/>
      <c r="P14" s="199"/>
    </row>
    <row r="15" spans="1:16" ht="21" customHeight="1">
      <c r="E15" s="18"/>
      <c r="F15" s="30"/>
      <c r="G15" s="24"/>
      <c r="H15" s="24"/>
      <c r="I15" s="24"/>
      <c r="J15" s="24"/>
      <c r="K15" s="24"/>
      <c r="L15" s="24"/>
      <c r="M15" s="195" t="s">
        <v>194</v>
      </c>
      <c r="N15" s="195"/>
      <c r="O15" s="195" t="s">
        <v>195</v>
      </c>
      <c r="P15" s="195"/>
    </row>
    <row r="16" spans="1:16" ht="27.75" customHeight="1">
      <c r="C16" t="s">
        <v>60</v>
      </c>
      <c r="E16" s="18"/>
      <c r="F16" s="30"/>
      <c r="G16" s="24"/>
      <c r="H16" s="24"/>
      <c r="I16" s="24"/>
      <c r="J16" s="24"/>
      <c r="K16" s="24"/>
      <c r="L16" s="24"/>
      <c r="M16" s="24"/>
      <c r="N16" s="24"/>
      <c r="O16" s="24"/>
      <c r="P16" s="24"/>
    </row>
    <row r="17" spans="1:16" ht="20.25" customHeight="1">
      <c r="I17" s="18"/>
      <c r="J17" s="2"/>
      <c r="K17" s="2"/>
      <c r="L17" s="2"/>
      <c r="M17" s="2"/>
      <c r="N17" s="2"/>
      <c r="O17" s="2"/>
      <c r="P17" s="2"/>
    </row>
    <row r="18" spans="1:16" ht="27.75" customHeight="1" thickBot="1">
      <c r="C18" s="158" t="s">
        <v>236</v>
      </c>
      <c r="D18" s="155" t="s">
        <v>237</v>
      </c>
      <c r="E18" s="158"/>
      <c r="F18" s="158"/>
      <c r="G18" s="158"/>
      <c r="H18" s="155"/>
      <c r="I18" s="156"/>
      <c r="J18" s="157"/>
      <c r="K18" s="157"/>
      <c r="L18" s="157"/>
      <c r="M18" s="157"/>
      <c r="N18" s="157"/>
      <c r="O18" s="2"/>
      <c r="P18" s="2"/>
    </row>
    <row r="19" spans="1:16" ht="20.25" customHeight="1" thickBot="1">
      <c r="I19" s="154"/>
      <c r="J19" s="2"/>
      <c r="K19" s="2"/>
      <c r="L19" s="2"/>
      <c r="M19" s="2"/>
      <c r="N19" s="2"/>
      <c r="O19" s="2"/>
      <c r="P19" s="2"/>
    </row>
    <row r="20" spans="1:16" ht="27.75" customHeight="1" thickBot="1">
      <c r="B20" s="140"/>
      <c r="C20" s="140"/>
      <c r="D20" s="140"/>
      <c r="E20" s="193" t="s">
        <v>198</v>
      </c>
      <c r="F20" s="193"/>
      <c r="G20" s="194"/>
      <c r="H20" s="191">
        <f>一覧表!K20</f>
        <v>0</v>
      </c>
      <c r="I20" s="192"/>
      <c r="J20" s="192"/>
      <c r="K20" s="192"/>
      <c r="L20" s="139" t="s">
        <v>5</v>
      </c>
      <c r="N20" s="4"/>
      <c r="O20" s="4"/>
      <c r="P20" s="4"/>
    </row>
    <row r="21" spans="1:16" s="69" customFormat="1" ht="25.5" customHeight="1">
      <c r="D21" s="171"/>
      <c r="E21" s="171"/>
      <c r="F21" s="190"/>
      <c r="G21" s="190"/>
      <c r="H21" s="190"/>
      <c r="I21" s="190"/>
      <c r="J21" s="190"/>
      <c r="K21" s="189"/>
      <c r="L21" s="189"/>
      <c r="M21" s="70"/>
      <c r="N21" s="70"/>
    </row>
    <row r="22" spans="1:16" s="69" customFormat="1" ht="25.5" customHeight="1">
      <c r="D22" s="171"/>
      <c r="E22" s="171"/>
      <c r="F22" s="190"/>
      <c r="G22" s="190"/>
      <c r="H22" s="190"/>
      <c r="I22" s="190"/>
      <c r="J22" s="190"/>
      <c r="K22" s="189"/>
      <c r="L22" s="189"/>
      <c r="M22" s="70"/>
      <c r="N22" s="70"/>
    </row>
    <row r="23" spans="1:16" ht="7.5" customHeight="1">
      <c r="B23" s="90"/>
      <c r="C23" s="90"/>
      <c r="D23" s="90"/>
      <c r="E23" s="91"/>
      <c r="F23" s="91"/>
      <c r="G23" s="91"/>
      <c r="H23" s="91"/>
      <c r="I23" s="91"/>
      <c r="J23" s="92"/>
      <c r="L23" s="26"/>
      <c r="N23" s="4"/>
      <c r="O23" s="4"/>
      <c r="P23" s="4"/>
    </row>
    <row r="24" spans="1:16" ht="13.5" customHeight="1"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</row>
    <row r="25" spans="1:16" ht="20.25" customHeight="1">
      <c r="A25" s="137" t="s">
        <v>193</v>
      </c>
    </row>
    <row r="26" spans="1:16" ht="8.25" customHeight="1"/>
    <row r="27" spans="1:16">
      <c r="A27" s="138" t="s">
        <v>66</v>
      </c>
    </row>
    <row r="28" spans="1:16">
      <c r="A28" s="138" t="s">
        <v>224</v>
      </c>
    </row>
    <row r="29" spans="1:16">
      <c r="A29" s="138" t="s">
        <v>200</v>
      </c>
    </row>
  </sheetData>
  <mergeCells count="17">
    <mergeCell ref="H20:K20"/>
    <mergeCell ref="E20:G20"/>
    <mergeCell ref="M15:N15"/>
    <mergeCell ref="O15:P15"/>
    <mergeCell ref="L2:P2"/>
    <mergeCell ref="L3:P3"/>
    <mergeCell ref="G13:P13"/>
    <mergeCell ref="G14:P14"/>
    <mergeCell ref="K5:L5"/>
    <mergeCell ref="A7:P7"/>
    <mergeCell ref="B12:C12"/>
    <mergeCell ref="G12:P12"/>
    <mergeCell ref="D21:E22"/>
    <mergeCell ref="K21:L21"/>
    <mergeCell ref="K22:L22"/>
    <mergeCell ref="F21:J21"/>
    <mergeCell ref="F22:J22"/>
  </mergeCells>
  <phoneticPr fontId="1"/>
  <pageMargins left="0.7" right="0.7" top="0.75" bottom="0.75" header="0.3" footer="0.3"/>
  <pageSetup paperSize="9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AM31"/>
  <sheetViews>
    <sheetView zoomScale="93" zoomScaleNormal="93" workbookViewId="0">
      <pane ySplit="6" topLeftCell="A7" activePane="bottomLeft" state="frozen"/>
      <selection pane="bottomLeft" activeCell="M14" sqref="M14"/>
    </sheetView>
  </sheetViews>
  <sheetFormatPr defaultRowHeight="12"/>
  <cols>
    <col min="1" max="1" width="2.75" style="98" customWidth="1"/>
    <col min="2" max="2" width="26.375" style="98" customWidth="1"/>
    <col min="3" max="3" width="9" style="98"/>
    <col min="4" max="4" width="4.875" style="98" customWidth="1"/>
    <col min="5" max="5" width="11.25" style="98" customWidth="1"/>
    <col min="6" max="36" width="3.125" style="116" customWidth="1"/>
    <col min="37" max="37" width="6.75" style="98" customWidth="1"/>
    <col min="38" max="38" width="6.125" style="98" customWidth="1"/>
    <col min="39" max="39" width="17.5" style="117" hidden="1" customWidth="1"/>
    <col min="40" max="16384" width="9" style="98"/>
  </cols>
  <sheetData>
    <row r="1" spans="1:39" ht="21.75" customHeight="1">
      <c r="B1" s="135" t="s">
        <v>196</v>
      </c>
      <c r="C1" s="224" t="s">
        <v>87</v>
      </c>
      <c r="D1" s="224"/>
      <c r="E1" s="224"/>
      <c r="F1" s="224"/>
      <c r="G1" s="224"/>
      <c r="H1" s="224"/>
      <c r="I1" s="224"/>
      <c r="J1" s="224"/>
      <c r="K1" s="225" t="s">
        <v>88</v>
      </c>
      <c r="L1" s="225"/>
      <c r="M1" s="225"/>
      <c r="N1" s="225"/>
      <c r="O1" s="225"/>
      <c r="P1" s="225"/>
      <c r="Q1" s="225"/>
      <c r="R1" s="225"/>
      <c r="S1" s="225"/>
      <c r="T1" s="225"/>
      <c r="U1" s="225"/>
      <c r="V1" s="225"/>
      <c r="W1" s="226" t="s">
        <v>204</v>
      </c>
      <c r="X1" s="227"/>
      <c r="Y1" s="227"/>
      <c r="Z1" s="227"/>
      <c r="AA1" s="227"/>
      <c r="AB1" s="227"/>
      <c r="AC1" s="227"/>
      <c r="AD1" s="227"/>
      <c r="AE1" s="227"/>
      <c r="AF1" s="227"/>
      <c r="AG1" s="227"/>
      <c r="AH1" s="228"/>
      <c r="AI1" s="216">
        <v>40</v>
      </c>
      <c r="AJ1" s="217"/>
      <c r="AK1" s="217"/>
      <c r="AL1" s="220" t="s">
        <v>89</v>
      </c>
      <c r="AM1" s="131" t="str">
        <f>TEXT(AM2,"dd")</f>
        <v>31</v>
      </c>
    </row>
    <row r="2" spans="1:39" s="99" customFormat="1" ht="21.75" customHeight="1" thickBot="1">
      <c r="B2" s="135" t="s">
        <v>215</v>
      </c>
      <c r="C2" s="222"/>
      <c r="D2" s="222"/>
      <c r="E2" s="222"/>
      <c r="F2" s="222"/>
      <c r="G2" s="222"/>
      <c r="H2" s="222"/>
      <c r="I2" s="222"/>
      <c r="J2" s="222"/>
      <c r="K2" s="223"/>
      <c r="L2" s="223"/>
      <c r="M2" s="223"/>
      <c r="N2" s="223"/>
      <c r="O2" s="223"/>
      <c r="P2" s="223"/>
      <c r="Q2" s="223"/>
      <c r="R2" s="223"/>
      <c r="S2" s="223"/>
      <c r="T2" s="223"/>
      <c r="U2" s="223"/>
      <c r="V2" s="223"/>
      <c r="W2" s="226"/>
      <c r="X2" s="227"/>
      <c r="Y2" s="227"/>
      <c r="Z2" s="227"/>
      <c r="AA2" s="227"/>
      <c r="AB2" s="227"/>
      <c r="AC2" s="227"/>
      <c r="AD2" s="227"/>
      <c r="AE2" s="227"/>
      <c r="AF2" s="227"/>
      <c r="AG2" s="227"/>
      <c r="AH2" s="228"/>
      <c r="AI2" s="218"/>
      <c r="AJ2" s="219"/>
      <c r="AK2" s="219"/>
      <c r="AL2" s="221"/>
      <c r="AM2" s="132">
        <f>EOMONTH(F4,0)</f>
        <v>45869</v>
      </c>
    </row>
    <row r="3" spans="1:39" s="99" customFormat="1" ht="5.25" customHeight="1">
      <c r="A3" s="101"/>
      <c r="B3" s="102"/>
      <c r="C3" s="103"/>
      <c r="D3" s="103"/>
      <c r="E3" s="103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  <c r="R3" s="104"/>
      <c r="S3" s="104"/>
      <c r="T3" s="105"/>
      <c r="U3" s="105"/>
      <c r="V3" s="105"/>
      <c r="W3" s="105"/>
      <c r="X3" s="105"/>
      <c r="Y3" s="106"/>
      <c r="Z3" s="105"/>
      <c r="AA3" s="105"/>
      <c r="AB3" s="105"/>
      <c r="AC3" s="105"/>
      <c r="AD3" s="105"/>
      <c r="AE3" s="105"/>
      <c r="AF3" s="105"/>
      <c r="AG3" s="105"/>
      <c r="AH3" s="105"/>
      <c r="AI3" s="105"/>
      <c r="AJ3" s="105"/>
      <c r="AK3" s="103"/>
      <c r="AM3" s="100"/>
    </row>
    <row r="4" spans="1:39" ht="15.75" customHeight="1">
      <c r="A4" s="208" t="s">
        <v>90</v>
      </c>
      <c r="B4" s="210" t="s">
        <v>91</v>
      </c>
      <c r="C4" s="210" t="s">
        <v>92</v>
      </c>
      <c r="D4" s="212" t="s">
        <v>93</v>
      </c>
      <c r="E4" s="210" t="s">
        <v>94</v>
      </c>
      <c r="F4" s="128">
        <v>45839</v>
      </c>
      <c r="G4" s="128">
        <f>F4+1</f>
        <v>45840</v>
      </c>
      <c r="H4" s="128">
        <f t="shared" ref="H4:AJ4" si="0">G4+1</f>
        <v>45841</v>
      </c>
      <c r="I4" s="128">
        <f t="shared" si="0"/>
        <v>45842</v>
      </c>
      <c r="J4" s="128">
        <f t="shared" si="0"/>
        <v>45843</v>
      </c>
      <c r="K4" s="128">
        <f t="shared" si="0"/>
        <v>45844</v>
      </c>
      <c r="L4" s="128">
        <f t="shared" si="0"/>
        <v>45845</v>
      </c>
      <c r="M4" s="128">
        <f t="shared" si="0"/>
        <v>45846</v>
      </c>
      <c r="N4" s="128">
        <f t="shared" si="0"/>
        <v>45847</v>
      </c>
      <c r="O4" s="128">
        <f t="shared" si="0"/>
        <v>45848</v>
      </c>
      <c r="P4" s="128">
        <f t="shared" si="0"/>
        <v>45849</v>
      </c>
      <c r="Q4" s="128">
        <f t="shared" si="0"/>
        <v>45850</v>
      </c>
      <c r="R4" s="128">
        <f t="shared" si="0"/>
        <v>45851</v>
      </c>
      <c r="S4" s="128">
        <f t="shared" si="0"/>
        <v>45852</v>
      </c>
      <c r="T4" s="128">
        <f t="shared" si="0"/>
        <v>45853</v>
      </c>
      <c r="U4" s="128">
        <f t="shared" si="0"/>
        <v>45854</v>
      </c>
      <c r="V4" s="128">
        <f t="shared" si="0"/>
        <v>45855</v>
      </c>
      <c r="W4" s="128">
        <f t="shared" si="0"/>
        <v>45856</v>
      </c>
      <c r="X4" s="128">
        <f t="shared" si="0"/>
        <v>45857</v>
      </c>
      <c r="Y4" s="128">
        <f t="shared" si="0"/>
        <v>45858</v>
      </c>
      <c r="Z4" s="128">
        <f t="shared" si="0"/>
        <v>45859</v>
      </c>
      <c r="AA4" s="128">
        <f t="shared" si="0"/>
        <v>45860</v>
      </c>
      <c r="AB4" s="128">
        <f t="shared" si="0"/>
        <v>45861</v>
      </c>
      <c r="AC4" s="128">
        <f t="shared" si="0"/>
        <v>45862</v>
      </c>
      <c r="AD4" s="128">
        <f t="shared" si="0"/>
        <v>45863</v>
      </c>
      <c r="AE4" s="128">
        <f t="shared" si="0"/>
        <v>45864</v>
      </c>
      <c r="AF4" s="128">
        <f t="shared" si="0"/>
        <v>45865</v>
      </c>
      <c r="AG4" s="128">
        <f t="shared" si="0"/>
        <v>45866</v>
      </c>
      <c r="AH4" s="128">
        <f t="shared" si="0"/>
        <v>45867</v>
      </c>
      <c r="AI4" s="128">
        <f t="shared" si="0"/>
        <v>45868</v>
      </c>
      <c r="AJ4" s="128">
        <f t="shared" si="0"/>
        <v>45869</v>
      </c>
      <c r="AK4" s="213" t="s">
        <v>95</v>
      </c>
      <c r="AL4" s="213" t="s">
        <v>96</v>
      </c>
      <c r="AM4" s="201" t="s">
        <v>97</v>
      </c>
    </row>
    <row r="5" spans="1:39" ht="15.75" customHeight="1">
      <c r="A5" s="209"/>
      <c r="B5" s="211"/>
      <c r="C5" s="211"/>
      <c r="D5" s="211"/>
      <c r="E5" s="211"/>
      <c r="F5" s="129">
        <f t="shared" ref="F5:AJ5" si="1">F4</f>
        <v>45839</v>
      </c>
      <c r="G5" s="129">
        <f t="shared" si="1"/>
        <v>45840</v>
      </c>
      <c r="H5" s="129">
        <f t="shared" si="1"/>
        <v>45841</v>
      </c>
      <c r="I5" s="129">
        <f t="shared" si="1"/>
        <v>45842</v>
      </c>
      <c r="J5" s="129">
        <f t="shared" si="1"/>
        <v>45843</v>
      </c>
      <c r="K5" s="129">
        <f t="shared" si="1"/>
        <v>45844</v>
      </c>
      <c r="L5" s="129">
        <f t="shared" si="1"/>
        <v>45845</v>
      </c>
      <c r="M5" s="129">
        <f t="shared" si="1"/>
        <v>45846</v>
      </c>
      <c r="N5" s="129">
        <f t="shared" si="1"/>
        <v>45847</v>
      </c>
      <c r="O5" s="129">
        <f t="shared" si="1"/>
        <v>45848</v>
      </c>
      <c r="P5" s="129">
        <f t="shared" si="1"/>
        <v>45849</v>
      </c>
      <c r="Q5" s="129">
        <f t="shared" si="1"/>
        <v>45850</v>
      </c>
      <c r="R5" s="129">
        <f t="shared" si="1"/>
        <v>45851</v>
      </c>
      <c r="S5" s="129">
        <f t="shared" si="1"/>
        <v>45852</v>
      </c>
      <c r="T5" s="129">
        <f t="shared" si="1"/>
        <v>45853</v>
      </c>
      <c r="U5" s="129">
        <f t="shared" si="1"/>
        <v>45854</v>
      </c>
      <c r="V5" s="129">
        <f t="shared" si="1"/>
        <v>45855</v>
      </c>
      <c r="W5" s="129">
        <f t="shared" si="1"/>
        <v>45856</v>
      </c>
      <c r="X5" s="129">
        <f t="shared" si="1"/>
        <v>45857</v>
      </c>
      <c r="Y5" s="129">
        <f t="shared" si="1"/>
        <v>45858</v>
      </c>
      <c r="Z5" s="129">
        <f t="shared" si="1"/>
        <v>45859</v>
      </c>
      <c r="AA5" s="129">
        <f t="shared" si="1"/>
        <v>45860</v>
      </c>
      <c r="AB5" s="129">
        <f t="shared" si="1"/>
        <v>45861</v>
      </c>
      <c r="AC5" s="129">
        <f t="shared" si="1"/>
        <v>45862</v>
      </c>
      <c r="AD5" s="129">
        <f t="shared" si="1"/>
        <v>45863</v>
      </c>
      <c r="AE5" s="129">
        <f t="shared" si="1"/>
        <v>45864</v>
      </c>
      <c r="AF5" s="129">
        <f t="shared" si="1"/>
        <v>45865</v>
      </c>
      <c r="AG5" s="129">
        <f t="shared" si="1"/>
        <v>45866</v>
      </c>
      <c r="AH5" s="129">
        <f t="shared" si="1"/>
        <v>45867</v>
      </c>
      <c r="AI5" s="129">
        <f t="shared" si="1"/>
        <v>45868</v>
      </c>
      <c r="AJ5" s="129">
        <f t="shared" si="1"/>
        <v>45869</v>
      </c>
      <c r="AK5" s="214"/>
      <c r="AL5" s="214"/>
      <c r="AM5" s="201"/>
    </row>
    <row r="6" spans="1:39" ht="15.75" hidden="1" customHeight="1">
      <c r="A6" s="108" t="s">
        <v>98</v>
      </c>
      <c r="B6" s="109" t="s">
        <v>99</v>
      </c>
      <c r="C6" s="109" t="s">
        <v>100</v>
      </c>
      <c r="D6" s="109" t="s">
        <v>101</v>
      </c>
      <c r="E6" s="109" t="s">
        <v>102</v>
      </c>
      <c r="F6" s="110" t="s">
        <v>103</v>
      </c>
      <c r="G6" s="110" t="s">
        <v>104</v>
      </c>
      <c r="H6" s="110" t="s">
        <v>105</v>
      </c>
      <c r="I6" s="110" t="s">
        <v>106</v>
      </c>
      <c r="J6" s="110" t="s">
        <v>107</v>
      </c>
      <c r="K6" s="110" t="s">
        <v>108</v>
      </c>
      <c r="L6" s="110" t="s">
        <v>109</v>
      </c>
      <c r="M6" s="110" t="s">
        <v>110</v>
      </c>
      <c r="N6" s="110" t="s">
        <v>111</v>
      </c>
      <c r="O6" s="110" t="s">
        <v>112</v>
      </c>
      <c r="P6" s="110" t="s">
        <v>113</v>
      </c>
      <c r="Q6" s="110" t="s">
        <v>114</v>
      </c>
      <c r="R6" s="110" t="s">
        <v>115</v>
      </c>
      <c r="S6" s="110" t="s">
        <v>116</v>
      </c>
      <c r="T6" s="110" t="s">
        <v>117</v>
      </c>
      <c r="U6" s="110" t="s">
        <v>118</v>
      </c>
      <c r="V6" s="110" t="s">
        <v>119</v>
      </c>
      <c r="W6" s="110" t="s">
        <v>120</v>
      </c>
      <c r="X6" s="110" t="s">
        <v>121</v>
      </c>
      <c r="Y6" s="110" t="s">
        <v>122</v>
      </c>
      <c r="Z6" s="110" t="s">
        <v>123</v>
      </c>
      <c r="AA6" s="110" t="s">
        <v>124</v>
      </c>
      <c r="AB6" s="110" t="s">
        <v>125</v>
      </c>
      <c r="AC6" s="110" t="s">
        <v>126</v>
      </c>
      <c r="AD6" s="110" t="s">
        <v>127</v>
      </c>
      <c r="AE6" s="110" t="s">
        <v>128</v>
      </c>
      <c r="AF6" s="110" t="s">
        <v>129</v>
      </c>
      <c r="AG6" s="110" t="s">
        <v>130</v>
      </c>
      <c r="AH6" s="110" t="s">
        <v>131</v>
      </c>
      <c r="AI6" s="110" t="s">
        <v>132</v>
      </c>
      <c r="AJ6" s="110" t="s">
        <v>133</v>
      </c>
      <c r="AK6" s="111" t="s">
        <v>134</v>
      </c>
      <c r="AL6" s="111" t="s">
        <v>135</v>
      </c>
      <c r="AM6" s="113" t="s">
        <v>136</v>
      </c>
    </row>
    <row r="7" spans="1:39" ht="23.25" customHeight="1">
      <c r="A7" s="112">
        <f>ROW()-6</f>
        <v>1</v>
      </c>
      <c r="B7" s="115"/>
      <c r="C7" s="107"/>
      <c r="D7" s="107"/>
      <c r="E7" s="133"/>
      <c r="F7" s="127"/>
      <c r="G7" s="127"/>
      <c r="H7" s="127"/>
      <c r="I7" s="127"/>
      <c r="J7" s="127"/>
      <c r="K7" s="127"/>
      <c r="L7" s="127"/>
      <c r="M7" s="127"/>
      <c r="N7" s="127"/>
      <c r="O7" s="127"/>
      <c r="P7" s="127"/>
      <c r="Q7" s="127"/>
      <c r="R7" s="127"/>
      <c r="S7" s="127"/>
      <c r="T7" s="127"/>
      <c r="U7" s="127"/>
      <c r="V7" s="127"/>
      <c r="W7" s="127"/>
      <c r="X7" s="127"/>
      <c r="Y7" s="127"/>
      <c r="Z7" s="127"/>
      <c r="AA7" s="127"/>
      <c r="AB7" s="127"/>
      <c r="AC7" s="127"/>
      <c r="AD7" s="127"/>
      <c r="AE7" s="127"/>
      <c r="AF7" s="127"/>
      <c r="AG7" s="127"/>
      <c r="AH7" s="127"/>
      <c r="AI7" s="127"/>
      <c r="AJ7" s="127"/>
      <c r="AK7" s="114">
        <f>SUM(テーブル13[[#This Row],[列6]:[列36]])</f>
        <v>0</v>
      </c>
      <c r="AL7" s="114">
        <f>IF(テーブル13[[#This Row],[列3]]="常勤",1,IF(テーブル13[[#This Row],[列382]]&gt;=1,1,テーブル13[[#This Row],[列382]]))</f>
        <v>0</v>
      </c>
      <c r="AM7" s="130">
        <f>テーブル13[[#This Row],[列37]]/$AM$1*7/AI$1</f>
        <v>0</v>
      </c>
    </row>
    <row r="8" spans="1:39" ht="23.25" customHeight="1">
      <c r="A8" s="112">
        <f t="shared" ref="A8:A26" si="2">ROW()-6</f>
        <v>2</v>
      </c>
      <c r="B8" s="115"/>
      <c r="C8" s="107"/>
      <c r="D8" s="107"/>
      <c r="E8" s="133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27"/>
      <c r="X8" s="127"/>
      <c r="Y8" s="127"/>
      <c r="Z8" s="127"/>
      <c r="AA8" s="127"/>
      <c r="AB8" s="127"/>
      <c r="AC8" s="127"/>
      <c r="AD8" s="127"/>
      <c r="AE8" s="127"/>
      <c r="AF8" s="127"/>
      <c r="AG8" s="127"/>
      <c r="AH8" s="127"/>
      <c r="AI8" s="127"/>
      <c r="AJ8" s="127"/>
      <c r="AK8" s="114">
        <f>SUM(テーブル13[[#This Row],[列6]:[列36]])</f>
        <v>0</v>
      </c>
      <c r="AL8" s="114">
        <f>IF(テーブル13[[#This Row],[列3]]="常勤",1,IF(テーブル13[[#This Row],[列382]]&gt;=1,1,テーブル13[[#This Row],[列382]]))</f>
        <v>0</v>
      </c>
      <c r="AM8" s="130">
        <f>テーブル13[[#This Row],[列37]]/$AM$1*7/AI$1</f>
        <v>0</v>
      </c>
    </row>
    <row r="9" spans="1:39" ht="23.25" customHeight="1">
      <c r="A9" s="112">
        <f t="shared" si="2"/>
        <v>3</v>
      </c>
      <c r="B9" s="115"/>
      <c r="C9" s="107"/>
      <c r="D9" s="107"/>
      <c r="E9" s="133"/>
      <c r="F9" s="127"/>
      <c r="G9" s="127"/>
      <c r="H9" s="127"/>
      <c r="I9" s="127"/>
      <c r="J9" s="127"/>
      <c r="K9" s="127"/>
      <c r="L9" s="127"/>
      <c r="M9" s="127"/>
      <c r="N9" s="127"/>
      <c r="O9" s="127"/>
      <c r="P9" s="127"/>
      <c r="Q9" s="127"/>
      <c r="R9" s="127"/>
      <c r="S9" s="127"/>
      <c r="T9" s="127"/>
      <c r="U9" s="127"/>
      <c r="V9" s="127"/>
      <c r="W9" s="127"/>
      <c r="X9" s="127"/>
      <c r="Y9" s="127"/>
      <c r="Z9" s="127"/>
      <c r="AA9" s="127"/>
      <c r="AB9" s="127"/>
      <c r="AC9" s="127"/>
      <c r="AD9" s="127"/>
      <c r="AE9" s="127"/>
      <c r="AF9" s="127"/>
      <c r="AG9" s="127"/>
      <c r="AH9" s="127"/>
      <c r="AI9" s="127"/>
      <c r="AJ9" s="127"/>
      <c r="AK9" s="114">
        <f>SUM(テーブル13[[#This Row],[列6]:[列36]])</f>
        <v>0</v>
      </c>
      <c r="AL9" s="114">
        <f>IF(テーブル13[[#This Row],[列3]]="常勤",1,IF(テーブル13[[#This Row],[列382]]&gt;=1,1,テーブル13[[#This Row],[列382]]))</f>
        <v>0</v>
      </c>
      <c r="AM9" s="130">
        <f>テーブル13[[#This Row],[列37]]/$AM$1*7/AI$1</f>
        <v>0</v>
      </c>
    </row>
    <row r="10" spans="1:39" ht="23.25" customHeight="1">
      <c r="A10" s="112">
        <f t="shared" si="2"/>
        <v>4</v>
      </c>
      <c r="B10" s="115"/>
      <c r="C10" s="107"/>
      <c r="D10" s="107"/>
      <c r="E10" s="133"/>
      <c r="F10" s="127"/>
      <c r="G10" s="127"/>
      <c r="H10" s="127"/>
      <c r="I10" s="127"/>
      <c r="J10" s="127"/>
      <c r="K10" s="127"/>
      <c r="L10" s="127"/>
      <c r="M10" s="127"/>
      <c r="N10" s="127"/>
      <c r="O10" s="127"/>
      <c r="P10" s="127"/>
      <c r="Q10" s="127"/>
      <c r="R10" s="127"/>
      <c r="S10" s="127"/>
      <c r="T10" s="127"/>
      <c r="U10" s="127"/>
      <c r="V10" s="127"/>
      <c r="W10" s="127"/>
      <c r="X10" s="127"/>
      <c r="Y10" s="127"/>
      <c r="Z10" s="127"/>
      <c r="AA10" s="127"/>
      <c r="AB10" s="127"/>
      <c r="AC10" s="127"/>
      <c r="AD10" s="127"/>
      <c r="AE10" s="127"/>
      <c r="AF10" s="127"/>
      <c r="AG10" s="127"/>
      <c r="AH10" s="127"/>
      <c r="AI10" s="127"/>
      <c r="AJ10" s="127"/>
      <c r="AK10" s="114">
        <f>SUM(テーブル13[[#This Row],[列6]:[列36]])</f>
        <v>0</v>
      </c>
      <c r="AL10" s="114">
        <f>IF(テーブル13[[#This Row],[列3]]="常勤",1,IF(テーブル13[[#This Row],[列382]]&gt;=1,1,テーブル13[[#This Row],[列382]]))</f>
        <v>0</v>
      </c>
      <c r="AM10" s="130">
        <f>テーブル13[[#This Row],[列37]]/$AM$1*7/AI$1</f>
        <v>0</v>
      </c>
    </row>
    <row r="11" spans="1:39" ht="23.25" customHeight="1">
      <c r="A11" s="112">
        <f t="shared" si="2"/>
        <v>5</v>
      </c>
      <c r="B11" s="115"/>
      <c r="C11" s="107"/>
      <c r="D11" s="107"/>
      <c r="E11" s="133"/>
      <c r="F11" s="127"/>
      <c r="G11" s="127"/>
      <c r="H11" s="127"/>
      <c r="I11" s="127"/>
      <c r="J11" s="127"/>
      <c r="K11" s="127"/>
      <c r="L11" s="127"/>
      <c r="M11" s="127"/>
      <c r="N11" s="127"/>
      <c r="O11" s="127"/>
      <c r="P11" s="127"/>
      <c r="Q11" s="127"/>
      <c r="R11" s="127"/>
      <c r="S11" s="127"/>
      <c r="T11" s="127"/>
      <c r="U11" s="127"/>
      <c r="V11" s="127"/>
      <c r="W11" s="127"/>
      <c r="X11" s="127"/>
      <c r="Y11" s="127"/>
      <c r="Z11" s="127"/>
      <c r="AA11" s="127"/>
      <c r="AB11" s="127"/>
      <c r="AC11" s="127"/>
      <c r="AD11" s="127"/>
      <c r="AE11" s="127"/>
      <c r="AF11" s="127"/>
      <c r="AG11" s="127"/>
      <c r="AH11" s="127"/>
      <c r="AI11" s="127"/>
      <c r="AJ11" s="127"/>
      <c r="AK11" s="114">
        <f>SUM(テーブル13[[#This Row],[列6]:[列36]])</f>
        <v>0</v>
      </c>
      <c r="AL11" s="114">
        <f>IF(テーブル13[[#This Row],[列3]]="常勤",1,IF(テーブル13[[#This Row],[列382]]&gt;=1,1,テーブル13[[#This Row],[列382]]))</f>
        <v>0</v>
      </c>
      <c r="AM11" s="130">
        <f>テーブル13[[#This Row],[列37]]/$AM$1*7/AI$1</f>
        <v>0</v>
      </c>
    </row>
    <row r="12" spans="1:39" ht="23.25" customHeight="1">
      <c r="A12" s="112">
        <f t="shared" si="2"/>
        <v>6</v>
      </c>
      <c r="B12" s="115"/>
      <c r="C12" s="107"/>
      <c r="D12" s="107"/>
      <c r="E12" s="133"/>
      <c r="F12" s="127"/>
      <c r="G12" s="127"/>
      <c r="H12" s="127"/>
      <c r="I12" s="127"/>
      <c r="J12" s="127"/>
      <c r="K12" s="127"/>
      <c r="L12" s="127"/>
      <c r="M12" s="127"/>
      <c r="N12" s="127"/>
      <c r="O12" s="127"/>
      <c r="P12" s="127"/>
      <c r="Q12" s="127"/>
      <c r="R12" s="127"/>
      <c r="S12" s="127"/>
      <c r="T12" s="127"/>
      <c r="U12" s="127"/>
      <c r="V12" s="127"/>
      <c r="W12" s="127"/>
      <c r="X12" s="127"/>
      <c r="Y12" s="127"/>
      <c r="Z12" s="127"/>
      <c r="AA12" s="127"/>
      <c r="AB12" s="127"/>
      <c r="AC12" s="127"/>
      <c r="AD12" s="127"/>
      <c r="AE12" s="127"/>
      <c r="AF12" s="127"/>
      <c r="AG12" s="127"/>
      <c r="AH12" s="127"/>
      <c r="AI12" s="127"/>
      <c r="AJ12" s="127"/>
      <c r="AK12" s="114">
        <f>SUM(テーブル13[[#This Row],[列6]:[列36]])</f>
        <v>0</v>
      </c>
      <c r="AL12" s="114">
        <f>IF(テーブル13[[#This Row],[列3]]="常勤",1,IF(テーブル13[[#This Row],[列382]]&gt;=1,1,テーブル13[[#This Row],[列382]]))</f>
        <v>0</v>
      </c>
      <c r="AM12" s="130">
        <f>テーブル13[[#This Row],[列37]]/$AM$1*7/AI$1</f>
        <v>0</v>
      </c>
    </row>
    <row r="13" spans="1:39" ht="23.25" customHeight="1">
      <c r="A13" s="112">
        <f t="shared" si="2"/>
        <v>7</v>
      </c>
      <c r="B13" s="115"/>
      <c r="C13" s="107"/>
      <c r="D13" s="107"/>
      <c r="E13" s="133"/>
      <c r="F13" s="127"/>
      <c r="G13" s="127"/>
      <c r="H13" s="127"/>
      <c r="I13" s="127"/>
      <c r="J13" s="127"/>
      <c r="K13" s="127"/>
      <c r="L13" s="127"/>
      <c r="M13" s="127"/>
      <c r="N13" s="127"/>
      <c r="O13" s="127"/>
      <c r="P13" s="127"/>
      <c r="Q13" s="127"/>
      <c r="R13" s="127"/>
      <c r="S13" s="127"/>
      <c r="T13" s="127"/>
      <c r="U13" s="127"/>
      <c r="V13" s="127"/>
      <c r="W13" s="127"/>
      <c r="X13" s="127"/>
      <c r="Y13" s="127"/>
      <c r="Z13" s="127"/>
      <c r="AA13" s="127"/>
      <c r="AB13" s="127"/>
      <c r="AC13" s="127"/>
      <c r="AD13" s="127"/>
      <c r="AE13" s="127"/>
      <c r="AF13" s="127"/>
      <c r="AG13" s="127"/>
      <c r="AH13" s="127"/>
      <c r="AI13" s="127"/>
      <c r="AJ13" s="127"/>
      <c r="AK13" s="114">
        <f>SUM(テーブル13[[#This Row],[列6]:[列36]])</f>
        <v>0</v>
      </c>
      <c r="AL13" s="114">
        <f>IF(テーブル13[[#This Row],[列3]]="常勤",1,IF(テーブル13[[#This Row],[列382]]&gt;=1,1,テーブル13[[#This Row],[列382]]))</f>
        <v>0</v>
      </c>
      <c r="AM13" s="130">
        <f>テーブル13[[#This Row],[列37]]/$AM$1*7/AI$1</f>
        <v>0</v>
      </c>
    </row>
    <row r="14" spans="1:39" ht="23.25" customHeight="1">
      <c r="A14" s="112">
        <f t="shared" si="2"/>
        <v>8</v>
      </c>
      <c r="B14" s="115"/>
      <c r="C14" s="107"/>
      <c r="D14" s="107"/>
      <c r="E14" s="133"/>
      <c r="F14" s="127"/>
      <c r="G14" s="127"/>
      <c r="H14" s="127"/>
      <c r="I14" s="127"/>
      <c r="J14" s="127"/>
      <c r="K14" s="127"/>
      <c r="L14" s="127"/>
      <c r="M14" s="127"/>
      <c r="N14" s="127"/>
      <c r="O14" s="127"/>
      <c r="P14" s="127"/>
      <c r="Q14" s="127"/>
      <c r="R14" s="127"/>
      <c r="S14" s="127"/>
      <c r="T14" s="127"/>
      <c r="U14" s="127"/>
      <c r="V14" s="127"/>
      <c r="W14" s="127"/>
      <c r="X14" s="127"/>
      <c r="Y14" s="127"/>
      <c r="Z14" s="127"/>
      <c r="AA14" s="127"/>
      <c r="AB14" s="127"/>
      <c r="AC14" s="127"/>
      <c r="AD14" s="127"/>
      <c r="AE14" s="127"/>
      <c r="AF14" s="127"/>
      <c r="AG14" s="127"/>
      <c r="AH14" s="127"/>
      <c r="AI14" s="127"/>
      <c r="AJ14" s="127"/>
      <c r="AK14" s="114">
        <f>SUM(テーブル13[[#This Row],[列6]:[列36]])</f>
        <v>0</v>
      </c>
      <c r="AL14" s="114">
        <f>IF(テーブル13[[#This Row],[列3]]="常勤",1,IF(テーブル13[[#This Row],[列382]]&gt;=1,1,テーブル13[[#This Row],[列382]]))</f>
        <v>0</v>
      </c>
      <c r="AM14" s="130">
        <f>テーブル13[[#This Row],[列37]]/$AM$1*7/AI$1</f>
        <v>0</v>
      </c>
    </row>
    <row r="15" spans="1:39" ht="23.25" customHeight="1">
      <c r="A15" s="112">
        <f t="shared" si="2"/>
        <v>9</v>
      </c>
      <c r="B15" s="115"/>
      <c r="C15" s="107"/>
      <c r="D15" s="107"/>
      <c r="E15" s="133"/>
      <c r="F15" s="127"/>
      <c r="G15" s="127"/>
      <c r="H15" s="127"/>
      <c r="I15" s="127"/>
      <c r="J15" s="127"/>
      <c r="K15" s="127"/>
      <c r="L15" s="127"/>
      <c r="M15" s="127"/>
      <c r="N15" s="127"/>
      <c r="O15" s="127"/>
      <c r="P15" s="127"/>
      <c r="Q15" s="127"/>
      <c r="R15" s="127"/>
      <c r="S15" s="127"/>
      <c r="T15" s="127"/>
      <c r="U15" s="127"/>
      <c r="V15" s="127"/>
      <c r="W15" s="127"/>
      <c r="X15" s="127"/>
      <c r="Y15" s="127"/>
      <c r="Z15" s="127"/>
      <c r="AA15" s="127"/>
      <c r="AB15" s="127"/>
      <c r="AC15" s="127"/>
      <c r="AD15" s="127"/>
      <c r="AE15" s="127"/>
      <c r="AF15" s="127"/>
      <c r="AG15" s="127"/>
      <c r="AH15" s="127"/>
      <c r="AI15" s="127"/>
      <c r="AJ15" s="127"/>
      <c r="AK15" s="114">
        <f>SUM(テーブル13[[#This Row],[列6]:[列36]])</f>
        <v>0</v>
      </c>
      <c r="AL15" s="114">
        <f>IF(テーブル13[[#This Row],[列3]]="常勤",1,IF(テーブル13[[#This Row],[列382]]&gt;=1,1,テーブル13[[#This Row],[列382]]))</f>
        <v>0</v>
      </c>
      <c r="AM15" s="130">
        <f>テーブル13[[#This Row],[列37]]/$AM$1*7/AI$1</f>
        <v>0</v>
      </c>
    </row>
    <row r="16" spans="1:39" ht="23.25" customHeight="1">
      <c r="A16" s="112">
        <f t="shared" si="2"/>
        <v>10</v>
      </c>
      <c r="B16" s="115"/>
      <c r="C16" s="107"/>
      <c r="D16" s="107"/>
      <c r="E16" s="133"/>
      <c r="F16" s="127"/>
      <c r="G16" s="127"/>
      <c r="H16" s="127"/>
      <c r="I16" s="127"/>
      <c r="J16" s="127"/>
      <c r="K16" s="127"/>
      <c r="L16" s="127"/>
      <c r="M16" s="127"/>
      <c r="N16" s="127"/>
      <c r="O16" s="127"/>
      <c r="P16" s="127"/>
      <c r="Q16" s="127"/>
      <c r="R16" s="127"/>
      <c r="S16" s="127"/>
      <c r="T16" s="127"/>
      <c r="U16" s="127"/>
      <c r="V16" s="127"/>
      <c r="W16" s="127"/>
      <c r="X16" s="127"/>
      <c r="Y16" s="127"/>
      <c r="Z16" s="127"/>
      <c r="AA16" s="127"/>
      <c r="AB16" s="127"/>
      <c r="AC16" s="127"/>
      <c r="AD16" s="127"/>
      <c r="AE16" s="127"/>
      <c r="AF16" s="127"/>
      <c r="AG16" s="127"/>
      <c r="AH16" s="127"/>
      <c r="AI16" s="127"/>
      <c r="AJ16" s="127"/>
      <c r="AK16" s="114">
        <f>SUM(テーブル13[[#This Row],[列6]:[列36]])</f>
        <v>0</v>
      </c>
      <c r="AL16" s="114">
        <f>IF(テーブル13[[#This Row],[列3]]="常勤",1,IF(テーブル13[[#This Row],[列382]]&gt;=1,1,テーブル13[[#This Row],[列382]]))</f>
        <v>0</v>
      </c>
      <c r="AM16" s="130">
        <f>テーブル13[[#This Row],[列37]]/$AM$1*7/AI$1</f>
        <v>0</v>
      </c>
    </row>
    <row r="17" spans="1:39" ht="23.25" customHeight="1">
      <c r="A17" s="112">
        <f t="shared" si="2"/>
        <v>11</v>
      </c>
      <c r="B17" s="115"/>
      <c r="C17" s="107"/>
      <c r="D17" s="107"/>
      <c r="E17" s="133"/>
      <c r="F17" s="127"/>
      <c r="G17" s="127"/>
      <c r="H17" s="127"/>
      <c r="I17" s="127"/>
      <c r="J17" s="127"/>
      <c r="K17" s="127"/>
      <c r="L17" s="127"/>
      <c r="M17" s="127"/>
      <c r="N17" s="127"/>
      <c r="O17" s="127"/>
      <c r="P17" s="127"/>
      <c r="Q17" s="127"/>
      <c r="R17" s="127"/>
      <c r="S17" s="127"/>
      <c r="T17" s="127"/>
      <c r="U17" s="127"/>
      <c r="V17" s="127"/>
      <c r="W17" s="127"/>
      <c r="X17" s="127"/>
      <c r="Y17" s="127"/>
      <c r="Z17" s="127"/>
      <c r="AA17" s="127"/>
      <c r="AB17" s="127"/>
      <c r="AC17" s="127"/>
      <c r="AD17" s="127"/>
      <c r="AE17" s="127"/>
      <c r="AF17" s="127"/>
      <c r="AG17" s="127"/>
      <c r="AH17" s="127"/>
      <c r="AI17" s="127"/>
      <c r="AJ17" s="127"/>
      <c r="AK17" s="114">
        <f>SUM(テーブル13[[#This Row],[列6]:[列36]])</f>
        <v>0</v>
      </c>
      <c r="AL17" s="114">
        <f>IF(テーブル13[[#This Row],[列3]]="常勤",1,IF(テーブル13[[#This Row],[列382]]&gt;=1,1,テーブル13[[#This Row],[列382]]))</f>
        <v>0</v>
      </c>
      <c r="AM17" s="130">
        <f>テーブル13[[#This Row],[列37]]/$AM$1*7/AI$1</f>
        <v>0</v>
      </c>
    </row>
    <row r="18" spans="1:39" ht="23.25" customHeight="1">
      <c r="A18" s="112">
        <f t="shared" si="2"/>
        <v>12</v>
      </c>
      <c r="B18" s="115"/>
      <c r="C18" s="107"/>
      <c r="D18" s="107"/>
      <c r="E18" s="133"/>
      <c r="F18" s="127"/>
      <c r="G18" s="127"/>
      <c r="H18" s="127"/>
      <c r="I18" s="127"/>
      <c r="J18" s="127"/>
      <c r="K18" s="127"/>
      <c r="L18" s="127"/>
      <c r="M18" s="127"/>
      <c r="N18" s="127"/>
      <c r="O18" s="127"/>
      <c r="P18" s="127"/>
      <c r="Q18" s="127"/>
      <c r="R18" s="127"/>
      <c r="S18" s="127"/>
      <c r="T18" s="127"/>
      <c r="U18" s="127"/>
      <c r="V18" s="127"/>
      <c r="W18" s="127"/>
      <c r="X18" s="127"/>
      <c r="Y18" s="127"/>
      <c r="Z18" s="127"/>
      <c r="AA18" s="127"/>
      <c r="AB18" s="127"/>
      <c r="AC18" s="127"/>
      <c r="AD18" s="127"/>
      <c r="AE18" s="127"/>
      <c r="AF18" s="127"/>
      <c r="AG18" s="127"/>
      <c r="AH18" s="127"/>
      <c r="AI18" s="127"/>
      <c r="AJ18" s="127"/>
      <c r="AK18" s="114">
        <f>SUM(テーブル13[[#This Row],[列6]:[列36]])</f>
        <v>0</v>
      </c>
      <c r="AL18" s="114">
        <f>IF(テーブル13[[#This Row],[列3]]="常勤",1,IF(テーブル13[[#This Row],[列382]]&gt;=1,1,テーブル13[[#This Row],[列382]]))</f>
        <v>0</v>
      </c>
      <c r="AM18" s="130">
        <f>テーブル13[[#This Row],[列37]]/$AM$1*7/AI$1</f>
        <v>0</v>
      </c>
    </row>
    <row r="19" spans="1:39" ht="23.25" customHeight="1">
      <c r="A19" s="112">
        <f t="shared" si="2"/>
        <v>13</v>
      </c>
      <c r="B19" s="115"/>
      <c r="C19" s="107"/>
      <c r="D19" s="107"/>
      <c r="E19" s="133"/>
      <c r="F19" s="127"/>
      <c r="G19" s="127"/>
      <c r="H19" s="127"/>
      <c r="I19" s="127"/>
      <c r="J19" s="127"/>
      <c r="K19" s="127"/>
      <c r="L19" s="127"/>
      <c r="M19" s="127"/>
      <c r="N19" s="127"/>
      <c r="O19" s="127"/>
      <c r="P19" s="127"/>
      <c r="Q19" s="127"/>
      <c r="R19" s="127"/>
      <c r="S19" s="127"/>
      <c r="T19" s="127"/>
      <c r="U19" s="127"/>
      <c r="V19" s="127"/>
      <c r="W19" s="127"/>
      <c r="X19" s="127"/>
      <c r="Y19" s="127"/>
      <c r="Z19" s="127"/>
      <c r="AA19" s="127"/>
      <c r="AB19" s="127"/>
      <c r="AC19" s="127"/>
      <c r="AD19" s="127"/>
      <c r="AE19" s="127"/>
      <c r="AF19" s="127"/>
      <c r="AG19" s="127"/>
      <c r="AH19" s="127"/>
      <c r="AI19" s="127"/>
      <c r="AJ19" s="127"/>
      <c r="AK19" s="114">
        <f>SUM(テーブル13[[#This Row],[列6]:[列36]])</f>
        <v>0</v>
      </c>
      <c r="AL19" s="114">
        <f>IF(テーブル13[[#This Row],[列3]]="常勤",1,IF(テーブル13[[#This Row],[列382]]&gt;=1,1,テーブル13[[#This Row],[列382]]))</f>
        <v>0</v>
      </c>
      <c r="AM19" s="130">
        <f>テーブル13[[#This Row],[列37]]/$AM$1*7/AI$1</f>
        <v>0</v>
      </c>
    </row>
    <row r="20" spans="1:39" ht="23.25" customHeight="1">
      <c r="A20" s="112">
        <f t="shared" si="2"/>
        <v>14</v>
      </c>
      <c r="B20" s="115"/>
      <c r="C20" s="107"/>
      <c r="D20" s="107"/>
      <c r="E20" s="133"/>
      <c r="F20" s="127"/>
      <c r="G20" s="127"/>
      <c r="H20" s="127"/>
      <c r="I20" s="127"/>
      <c r="J20" s="127"/>
      <c r="K20" s="127"/>
      <c r="L20" s="127"/>
      <c r="M20" s="127"/>
      <c r="N20" s="127"/>
      <c r="O20" s="127"/>
      <c r="P20" s="127"/>
      <c r="Q20" s="127"/>
      <c r="R20" s="127"/>
      <c r="S20" s="127"/>
      <c r="T20" s="127"/>
      <c r="U20" s="127"/>
      <c r="V20" s="127"/>
      <c r="W20" s="127"/>
      <c r="X20" s="127"/>
      <c r="Y20" s="127"/>
      <c r="Z20" s="127"/>
      <c r="AA20" s="127"/>
      <c r="AB20" s="127"/>
      <c r="AC20" s="127"/>
      <c r="AD20" s="127"/>
      <c r="AE20" s="127"/>
      <c r="AF20" s="127"/>
      <c r="AG20" s="127"/>
      <c r="AH20" s="127"/>
      <c r="AI20" s="127"/>
      <c r="AJ20" s="127"/>
      <c r="AK20" s="114">
        <f>SUM(テーブル13[[#This Row],[列6]:[列36]])</f>
        <v>0</v>
      </c>
      <c r="AL20" s="114">
        <f>IF(テーブル13[[#This Row],[列3]]="常勤",1,IF(テーブル13[[#This Row],[列382]]&gt;=1,1,テーブル13[[#This Row],[列382]]))</f>
        <v>0</v>
      </c>
      <c r="AM20" s="130">
        <f>テーブル13[[#This Row],[列37]]/$AM$1*7/AI$1</f>
        <v>0</v>
      </c>
    </row>
    <row r="21" spans="1:39" ht="23.25" customHeight="1">
      <c r="A21" s="112">
        <f t="shared" si="2"/>
        <v>15</v>
      </c>
      <c r="B21" s="115"/>
      <c r="C21" s="107"/>
      <c r="D21" s="107"/>
      <c r="E21" s="133"/>
      <c r="F21" s="127"/>
      <c r="G21" s="127"/>
      <c r="H21" s="127"/>
      <c r="I21" s="127"/>
      <c r="J21" s="127"/>
      <c r="K21" s="127"/>
      <c r="L21" s="127"/>
      <c r="M21" s="127"/>
      <c r="N21" s="127"/>
      <c r="O21" s="127"/>
      <c r="P21" s="127"/>
      <c r="Q21" s="127"/>
      <c r="R21" s="127"/>
      <c r="S21" s="127"/>
      <c r="T21" s="127"/>
      <c r="U21" s="127"/>
      <c r="V21" s="127"/>
      <c r="W21" s="127"/>
      <c r="X21" s="127"/>
      <c r="Y21" s="127"/>
      <c r="Z21" s="127"/>
      <c r="AA21" s="127"/>
      <c r="AB21" s="127"/>
      <c r="AC21" s="127"/>
      <c r="AD21" s="127"/>
      <c r="AE21" s="127"/>
      <c r="AF21" s="127"/>
      <c r="AG21" s="127"/>
      <c r="AH21" s="127"/>
      <c r="AI21" s="127"/>
      <c r="AJ21" s="127"/>
      <c r="AK21" s="114">
        <f>SUM(テーブル13[[#This Row],[列6]:[列36]])</f>
        <v>0</v>
      </c>
      <c r="AL21" s="114">
        <f>IF(テーブル13[[#This Row],[列3]]="常勤",1,IF(テーブル13[[#This Row],[列382]]&gt;=1,1,テーブル13[[#This Row],[列382]]))</f>
        <v>0</v>
      </c>
      <c r="AM21" s="130">
        <f>テーブル13[[#This Row],[列37]]/$AM$1*7/AI$1</f>
        <v>0</v>
      </c>
    </row>
    <row r="22" spans="1:39" ht="23.25" customHeight="1">
      <c r="A22" s="112">
        <f t="shared" si="2"/>
        <v>16</v>
      </c>
      <c r="B22" s="115"/>
      <c r="C22" s="107"/>
      <c r="D22" s="107"/>
      <c r="E22" s="133"/>
      <c r="F22" s="127"/>
      <c r="G22" s="127"/>
      <c r="H22" s="127"/>
      <c r="I22" s="127"/>
      <c r="J22" s="127"/>
      <c r="K22" s="127"/>
      <c r="L22" s="127"/>
      <c r="M22" s="127"/>
      <c r="N22" s="127"/>
      <c r="O22" s="127"/>
      <c r="P22" s="127"/>
      <c r="Q22" s="127"/>
      <c r="R22" s="127"/>
      <c r="S22" s="127"/>
      <c r="T22" s="127"/>
      <c r="U22" s="127"/>
      <c r="V22" s="127"/>
      <c r="W22" s="127"/>
      <c r="X22" s="127"/>
      <c r="Y22" s="127"/>
      <c r="Z22" s="127"/>
      <c r="AA22" s="127"/>
      <c r="AB22" s="127"/>
      <c r="AC22" s="127"/>
      <c r="AD22" s="127"/>
      <c r="AE22" s="127"/>
      <c r="AF22" s="127"/>
      <c r="AG22" s="127"/>
      <c r="AH22" s="127"/>
      <c r="AI22" s="127"/>
      <c r="AJ22" s="127"/>
      <c r="AK22" s="114">
        <f>SUM(テーブル13[[#This Row],[列6]:[列36]])</f>
        <v>0</v>
      </c>
      <c r="AL22" s="114">
        <f>IF(テーブル13[[#This Row],[列3]]="常勤",1,IF(テーブル13[[#This Row],[列382]]&gt;=1,1,テーブル13[[#This Row],[列382]]))</f>
        <v>0</v>
      </c>
      <c r="AM22" s="130">
        <f>テーブル13[[#This Row],[列37]]/$AM$1*7/AI$1</f>
        <v>0</v>
      </c>
    </row>
    <row r="23" spans="1:39" ht="23.25" customHeight="1">
      <c r="A23" s="112">
        <f t="shared" si="2"/>
        <v>17</v>
      </c>
      <c r="B23" s="115"/>
      <c r="C23" s="107"/>
      <c r="D23" s="107"/>
      <c r="E23" s="133"/>
      <c r="F23" s="127"/>
      <c r="G23" s="127"/>
      <c r="H23" s="127"/>
      <c r="I23" s="127"/>
      <c r="J23" s="127"/>
      <c r="K23" s="127"/>
      <c r="L23" s="127"/>
      <c r="M23" s="127"/>
      <c r="N23" s="127"/>
      <c r="O23" s="127"/>
      <c r="P23" s="127"/>
      <c r="Q23" s="127"/>
      <c r="R23" s="127"/>
      <c r="S23" s="127"/>
      <c r="T23" s="127"/>
      <c r="U23" s="127"/>
      <c r="V23" s="127"/>
      <c r="W23" s="127"/>
      <c r="X23" s="127"/>
      <c r="Y23" s="127"/>
      <c r="Z23" s="127"/>
      <c r="AA23" s="127"/>
      <c r="AB23" s="127"/>
      <c r="AC23" s="127"/>
      <c r="AD23" s="127"/>
      <c r="AE23" s="127"/>
      <c r="AF23" s="127"/>
      <c r="AG23" s="127"/>
      <c r="AH23" s="127"/>
      <c r="AI23" s="127"/>
      <c r="AJ23" s="127"/>
      <c r="AK23" s="114">
        <f>SUM(テーブル13[[#This Row],[列6]:[列36]])</f>
        <v>0</v>
      </c>
      <c r="AL23" s="114">
        <f>IF(テーブル13[[#This Row],[列3]]="常勤",1,IF(テーブル13[[#This Row],[列382]]&gt;=1,1,テーブル13[[#This Row],[列382]]))</f>
        <v>0</v>
      </c>
      <c r="AM23" s="130">
        <f>テーブル13[[#This Row],[列37]]/$AM$1*7/AI$1</f>
        <v>0</v>
      </c>
    </row>
    <row r="24" spans="1:39" ht="23.25" customHeight="1">
      <c r="A24" s="112">
        <f t="shared" si="2"/>
        <v>18</v>
      </c>
      <c r="B24" s="115"/>
      <c r="C24" s="107"/>
      <c r="D24" s="107"/>
      <c r="E24" s="133"/>
      <c r="F24" s="127"/>
      <c r="G24" s="127"/>
      <c r="H24" s="127"/>
      <c r="I24" s="127"/>
      <c r="J24" s="127"/>
      <c r="K24" s="127"/>
      <c r="L24" s="127"/>
      <c r="M24" s="127"/>
      <c r="N24" s="127"/>
      <c r="O24" s="127"/>
      <c r="P24" s="127"/>
      <c r="Q24" s="127"/>
      <c r="R24" s="127"/>
      <c r="S24" s="127"/>
      <c r="T24" s="127"/>
      <c r="U24" s="127"/>
      <c r="V24" s="127"/>
      <c r="W24" s="127"/>
      <c r="X24" s="127"/>
      <c r="Y24" s="127"/>
      <c r="Z24" s="127"/>
      <c r="AA24" s="127"/>
      <c r="AB24" s="127"/>
      <c r="AC24" s="127"/>
      <c r="AD24" s="127"/>
      <c r="AE24" s="127"/>
      <c r="AF24" s="127"/>
      <c r="AG24" s="127"/>
      <c r="AH24" s="127"/>
      <c r="AI24" s="127"/>
      <c r="AJ24" s="127"/>
      <c r="AK24" s="114">
        <f>SUM(テーブル13[[#This Row],[列6]:[列36]])</f>
        <v>0</v>
      </c>
      <c r="AL24" s="114">
        <f>IF(テーブル13[[#This Row],[列3]]="常勤",1,IF(テーブル13[[#This Row],[列382]]&gt;=1,1,テーブル13[[#This Row],[列382]]))</f>
        <v>0</v>
      </c>
      <c r="AM24" s="130">
        <f>テーブル13[[#This Row],[列37]]/$AM$1*7/AI$1</f>
        <v>0</v>
      </c>
    </row>
    <row r="25" spans="1:39" ht="23.25" customHeight="1">
      <c r="A25" s="112">
        <f t="shared" si="2"/>
        <v>19</v>
      </c>
      <c r="B25" s="115"/>
      <c r="C25" s="107"/>
      <c r="D25" s="107"/>
      <c r="E25" s="133"/>
      <c r="F25" s="127"/>
      <c r="G25" s="127"/>
      <c r="H25" s="127"/>
      <c r="I25" s="127"/>
      <c r="J25" s="127"/>
      <c r="K25" s="127"/>
      <c r="L25" s="127"/>
      <c r="M25" s="127"/>
      <c r="N25" s="127"/>
      <c r="O25" s="127"/>
      <c r="P25" s="127"/>
      <c r="Q25" s="127"/>
      <c r="R25" s="127"/>
      <c r="S25" s="127"/>
      <c r="T25" s="127"/>
      <c r="U25" s="127"/>
      <c r="V25" s="127"/>
      <c r="W25" s="127"/>
      <c r="X25" s="127"/>
      <c r="Y25" s="127"/>
      <c r="Z25" s="127"/>
      <c r="AA25" s="127"/>
      <c r="AB25" s="127"/>
      <c r="AC25" s="127"/>
      <c r="AD25" s="127"/>
      <c r="AE25" s="127"/>
      <c r="AF25" s="127"/>
      <c r="AG25" s="127"/>
      <c r="AH25" s="127"/>
      <c r="AI25" s="127"/>
      <c r="AJ25" s="127"/>
      <c r="AK25" s="114">
        <f>SUM(テーブル13[[#This Row],[列6]:[列36]])</f>
        <v>0</v>
      </c>
      <c r="AL25" s="114">
        <f>IF(テーブル13[[#This Row],[列3]]="常勤",1,IF(テーブル13[[#This Row],[列382]]&gt;=1,1,テーブル13[[#This Row],[列382]]))</f>
        <v>0</v>
      </c>
      <c r="AM25" s="130">
        <f>テーブル13[[#This Row],[列37]]/$AM$1*7/AI$1</f>
        <v>0</v>
      </c>
    </row>
    <row r="26" spans="1:39" ht="23.25" customHeight="1">
      <c r="A26" s="112">
        <f t="shared" si="2"/>
        <v>20</v>
      </c>
      <c r="B26" s="115"/>
      <c r="C26" s="107"/>
      <c r="D26" s="107"/>
      <c r="E26" s="134"/>
      <c r="F26" s="127"/>
      <c r="G26" s="127"/>
      <c r="H26" s="127"/>
      <c r="I26" s="127"/>
      <c r="J26" s="127"/>
      <c r="K26" s="127"/>
      <c r="L26" s="127"/>
      <c r="M26" s="127"/>
      <c r="N26" s="127"/>
      <c r="O26" s="127"/>
      <c r="P26" s="127"/>
      <c r="Q26" s="127"/>
      <c r="R26" s="127"/>
      <c r="S26" s="127"/>
      <c r="T26" s="127"/>
      <c r="U26" s="127"/>
      <c r="V26" s="127"/>
      <c r="W26" s="127"/>
      <c r="X26" s="127"/>
      <c r="Y26" s="127"/>
      <c r="Z26" s="127"/>
      <c r="AA26" s="127"/>
      <c r="AB26" s="127"/>
      <c r="AC26" s="127"/>
      <c r="AD26" s="127"/>
      <c r="AE26" s="127"/>
      <c r="AF26" s="127"/>
      <c r="AG26" s="127"/>
      <c r="AH26" s="127"/>
      <c r="AI26" s="127"/>
      <c r="AJ26" s="127"/>
      <c r="AK26" s="114">
        <f>SUM(テーブル13[[#This Row],[列6]:[列36]])</f>
        <v>0</v>
      </c>
      <c r="AL26" s="114">
        <f>IF(テーブル13[[#This Row],[列3]]="常勤",1,IF(テーブル13[[#This Row],[列382]]&gt;=1,1,テーブル13[[#This Row],[列382]]))</f>
        <v>0</v>
      </c>
      <c r="AM26" s="130">
        <f>テーブル13[[#This Row],[列37]]/$AM$1*7/AI$1</f>
        <v>0</v>
      </c>
    </row>
    <row r="27" spans="1:39" ht="12.75" thickBot="1"/>
    <row r="28" spans="1:39" s="120" customFormat="1" ht="21.75" customHeight="1">
      <c r="A28" s="215" t="s">
        <v>141</v>
      </c>
      <c r="B28" s="215"/>
      <c r="C28" s="215"/>
      <c r="D28" s="215"/>
      <c r="E28" s="215"/>
      <c r="F28" s="215"/>
      <c r="G28" s="215"/>
      <c r="H28" s="215"/>
      <c r="I28" s="215"/>
      <c r="J28" s="215"/>
      <c r="K28" s="215"/>
      <c r="L28" s="215"/>
      <c r="M28" s="215"/>
      <c r="N28" s="215"/>
      <c r="O28" s="215"/>
      <c r="P28" s="215"/>
      <c r="Q28" s="215"/>
      <c r="R28" s="215"/>
      <c r="S28" s="215"/>
      <c r="T28" s="215"/>
      <c r="U28" s="215"/>
      <c r="V28" s="215"/>
      <c r="W28" s="215"/>
      <c r="X28" s="215"/>
      <c r="Y28" s="215"/>
      <c r="Z28" s="215"/>
      <c r="AA28" s="215"/>
      <c r="AB28" s="215"/>
      <c r="AC28" s="215"/>
      <c r="AD28" s="215"/>
      <c r="AE28" s="215"/>
      <c r="AF28" s="118"/>
      <c r="AG28" s="202" t="s">
        <v>142</v>
      </c>
      <c r="AH28" s="202"/>
      <c r="AI28" s="202"/>
      <c r="AJ28" s="203"/>
      <c r="AK28" s="204">
        <f>ROUNDDOWN(AL30,1)</f>
        <v>0</v>
      </c>
      <c r="AL28" s="205"/>
      <c r="AM28" s="119"/>
    </row>
    <row r="29" spans="1:39" s="120" customFormat="1" ht="21.75" customHeight="1" thickBot="1">
      <c r="A29" s="215" t="s">
        <v>143</v>
      </c>
      <c r="B29" s="215"/>
      <c r="C29" s="215"/>
      <c r="D29" s="215"/>
      <c r="E29" s="215"/>
      <c r="F29" s="215"/>
      <c r="G29" s="215"/>
      <c r="H29" s="215"/>
      <c r="I29" s="215"/>
      <c r="J29" s="215"/>
      <c r="K29" s="215"/>
      <c r="L29" s="215"/>
      <c r="M29" s="215"/>
      <c r="N29" s="215"/>
      <c r="O29" s="215"/>
      <c r="P29" s="215"/>
      <c r="Q29" s="215"/>
      <c r="R29" s="215"/>
      <c r="S29" s="215"/>
      <c r="T29" s="215"/>
      <c r="U29" s="215"/>
      <c r="V29" s="215"/>
      <c r="W29" s="215"/>
      <c r="X29" s="215"/>
      <c r="Y29" s="215"/>
      <c r="Z29" s="215"/>
      <c r="AA29" s="215"/>
      <c r="AB29" s="215"/>
      <c r="AC29" s="215"/>
      <c r="AD29" s="215"/>
      <c r="AE29" s="215"/>
      <c r="AF29" s="121"/>
      <c r="AG29" s="202"/>
      <c r="AH29" s="202"/>
      <c r="AI29" s="202"/>
      <c r="AJ29" s="203"/>
      <c r="AK29" s="206"/>
      <c r="AL29" s="207"/>
      <c r="AM29" s="119"/>
    </row>
    <row r="30" spans="1:39" s="120" customFormat="1" ht="21.75" customHeight="1">
      <c r="A30" s="215" t="s">
        <v>144</v>
      </c>
      <c r="B30" s="215"/>
      <c r="C30" s="215"/>
      <c r="D30" s="215"/>
      <c r="E30" s="215"/>
      <c r="F30" s="215"/>
      <c r="G30" s="215"/>
      <c r="H30" s="215"/>
      <c r="I30" s="215"/>
      <c r="J30" s="215"/>
      <c r="K30" s="215"/>
      <c r="L30" s="215"/>
      <c r="M30" s="215"/>
      <c r="N30" s="215"/>
      <c r="O30" s="215"/>
      <c r="P30" s="215"/>
      <c r="Q30" s="215"/>
      <c r="R30" s="215"/>
      <c r="S30" s="215"/>
      <c r="T30" s="215"/>
      <c r="U30" s="215"/>
      <c r="V30" s="215"/>
      <c r="W30" s="215"/>
      <c r="X30" s="215"/>
      <c r="Y30" s="215"/>
      <c r="Z30" s="215"/>
      <c r="AA30" s="215"/>
      <c r="AB30" s="215"/>
      <c r="AC30" s="215"/>
      <c r="AD30" s="215"/>
      <c r="AE30" s="215"/>
      <c r="AF30" s="121"/>
      <c r="AG30" s="121"/>
      <c r="AH30" s="121"/>
      <c r="AI30" s="121"/>
      <c r="AJ30" s="121"/>
      <c r="AK30" s="121"/>
      <c r="AL30" s="122">
        <f>SUM(テーブル13[列38])</f>
        <v>0</v>
      </c>
      <c r="AM30" s="123"/>
    </row>
    <row r="31" spans="1:39" ht="21.75" customHeight="1">
      <c r="A31" s="215" t="s">
        <v>189</v>
      </c>
      <c r="B31" s="215"/>
      <c r="C31" s="215"/>
      <c r="D31" s="215"/>
      <c r="E31" s="215"/>
      <c r="F31" s="215"/>
      <c r="G31" s="215"/>
      <c r="H31" s="215"/>
      <c r="I31" s="215"/>
      <c r="J31" s="215"/>
      <c r="K31" s="215"/>
      <c r="L31" s="215"/>
      <c r="M31" s="215"/>
      <c r="N31" s="215"/>
      <c r="O31" s="215"/>
      <c r="P31" s="215"/>
      <c r="Q31" s="215"/>
      <c r="R31" s="215"/>
      <c r="S31" s="215"/>
      <c r="T31" s="215"/>
      <c r="U31" s="215"/>
      <c r="V31" s="215"/>
      <c r="W31" s="215"/>
      <c r="X31" s="215"/>
      <c r="Y31" s="215"/>
      <c r="Z31" s="215"/>
      <c r="AA31" s="215"/>
      <c r="AB31" s="215"/>
      <c r="AC31" s="215"/>
      <c r="AD31" s="215"/>
      <c r="AE31" s="215"/>
    </row>
  </sheetData>
  <mergeCells count="21">
    <mergeCell ref="A30:AE30"/>
    <mergeCell ref="A31:AE31"/>
    <mergeCell ref="C1:J1"/>
    <mergeCell ref="K1:V1"/>
    <mergeCell ref="W1:AH2"/>
    <mergeCell ref="AI1:AK2"/>
    <mergeCell ref="AL1:AL2"/>
    <mergeCell ref="C2:J2"/>
    <mergeCell ref="K2:V2"/>
    <mergeCell ref="AL4:AL5"/>
    <mergeCell ref="AM4:AM5"/>
    <mergeCell ref="AG28:AJ29"/>
    <mergeCell ref="AK28:AL29"/>
    <mergeCell ref="A4:A5"/>
    <mergeCell ref="B4:B5"/>
    <mergeCell ref="C4:C5"/>
    <mergeCell ref="D4:D5"/>
    <mergeCell ref="E4:E5"/>
    <mergeCell ref="AK4:AK5"/>
    <mergeCell ref="A28:AE28"/>
    <mergeCell ref="A29:AE29"/>
  </mergeCells>
  <phoneticPr fontId="1"/>
  <conditionalFormatting sqref="F7:AJ26">
    <cfRule type="expression" dxfId="90" priority="2">
      <formula>INDIRECT(ADDRESS(ROW(),COLUMN()))=TRUNC(INDIRECT(ADDRESS(ROW(),COLUMN())))</formula>
    </cfRule>
  </conditionalFormatting>
  <conditionalFormatting sqref="AI1">
    <cfRule type="expression" dxfId="89" priority="1">
      <formula>INDIRECT(ADDRESS(ROW(),COLUMN()))=TRUNC(INDIRECT(ADDRESS(ROW(),COLUMN())))</formula>
    </cfRule>
  </conditionalFormatting>
  <pageMargins left="0.70866141732283472" right="0.70866141732283472" top="0.74803149606299213" bottom="0.74803149606299213" header="0.31496062992125984" footer="0.31496062992125984"/>
  <pageSetup paperSize="9" scale="73" fitToHeight="0" orientation="landscape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リスト３!$A$1:$A$10</xm:f>
          </x14:formula1>
          <xm:sqref>K2:V2</xm:sqref>
        </x14:dataValidation>
        <x14:dataValidation type="list" allowBlank="1" showInputMessage="1" showErrorMessage="1">
          <x14:formula1>
            <xm:f>リスト３!$D$1:$D$23</xm:f>
          </x14:formula1>
          <xm:sqref>B7:B26</xm:sqref>
        </x14:dataValidation>
        <x14:dataValidation type="list" allowBlank="1" showInputMessage="1" showErrorMessage="1">
          <x14:formula1>
            <xm:f>リスト３!$B$1:$B$2</xm:f>
          </x14:formula1>
          <xm:sqref>C7:C26</xm:sqref>
        </x14:dataValidation>
        <x14:dataValidation type="list" allowBlank="1" showInputMessage="1" showErrorMessage="1">
          <x14:formula1>
            <xm:f>リスト３!$C$1</xm:f>
          </x14:formula1>
          <xm:sqref>D7:D26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AL31"/>
  <sheetViews>
    <sheetView zoomScale="93" zoomScaleNormal="93" workbookViewId="0">
      <pane ySplit="6" topLeftCell="A21" activePane="bottomLeft" state="frozen"/>
      <selection pane="bottomLeft" activeCell="AG31" sqref="AG31"/>
    </sheetView>
  </sheetViews>
  <sheetFormatPr defaultRowHeight="12"/>
  <cols>
    <col min="1" max="1" width="2.75" style="98" customWidth="1"/>
    <col min="2" max="2" width="26.375" style="98" customWidth="1"/>
    <col min="3" max="3" width="9" style="98"/>
    <col min="4" max="4" width="4.875" style="98" customWidth="1"/>
    <col min="5" max="5" width="11.25" style="98" customWidth="1"/>
    <col min="6" max="35" width="3.125" style="116" customWidth="1"/>
    <col min="36" max="36" width="6.75" style="98" customWidth="1"/>
    <col min="37" max="37" width="5.875" style="98" customWidth="1"/>
    <col min="38" max="38" width="6.125" style="117" hidden="1" customWidth="1"/>
    <col min="39" max="16384" width="9" style="98"/>
  </cols>
  <sheetData>
    <row r="1" spans="1:38" ht="21.75" customHeight="1">
      <c r="B1" s="135" t="s">
        <v>196</v>
      </c>
      <c r="C1" s="224" t="s">
        <v>87</v>
      </c>
      <c r="D1" s="224"/>
      <c r="E1" s="224"/>
      <c r="F1" s="224"/>
      <c r="G1" s="224"/>
      <c r="H1" s="224"/>
      <c r="I1" s="224"/>
      <c r="J1" s="224"/>
      <c r="K1" s="225" t="s">
        <v>88</v>
      </c>
      <c r="L1" s="225"/>
      <c r="M1" s="225"/>
      <c r="N1" s="225"/>
      <c r="O1" s="225"/>
      <c r="P1" s="225"/>
      <c r="Q1" s="225"/>
      <c r="R1" s="225"/>
      <c r="S1" s="225"/>
      <c r="T1" s="225"/>
      <c r="U1" s="225"/>
      <c r="V1" s="225"/>
      <c r="W1" s="226" t="s">
        <v>204</v>
      </c>
      <c r="X1" s="227"/>
      <c r="Y1" s="227"/>
      <c r="Z1" s="227"/>
      <c r="AA1" s="227"/>
      <c r="AB1" s="227"/>
      <c r="AC1" s="227"/>
      <c r="AD1" s="227"/>
      <c r="AE1" s="227"/>
      <c r="AF1" s="227"/>
      <c r="AG1" s="227"/>
      <c r="AH1" s="228"/>
      <c r="AI1" s="216">
        <v>40</v>
      </c>
      <c r="AJ1" s="217"/>
      <c r="AK1" s="220" t="s">
        <v>89</v>
      </c>
      <c r="AL1" s="131" t="str">
        <f>TEXT(AL2,"dd")</f>
        <v>30</v>
      </c>
    </row>
    <row r="2" spans="1:38" s="99" customFormat="1" ht="21.75" customHeight="1" thickBot="1">
      <c r="B2" s="135" t="s">
        <v>205</v>
      </c>
      <c r="C2" s="222"/>
      <c r="D2" s="222"/>
      <c r="E2" s="222"/>
      <c r="F2" s="222"/>
      <c r="G2" s="222"/>
      <c r="H2" s="222"/>
      <c r="I2" s="222"/>
      <c r="J2" s="222"/>
      <c r="K2" s="223"/>
      <c r="L2" s="223"/>
      <c r="M2" s="223"/>
      <c r="N2" s="223"/>
      <c r="O2" s="223"/>
      <c r="P2" s="223"/>
      <c r="Q2" s="223"/>
      <c r="R2" s="223"/>
      <c r="S2" s="223"/>
      <c r="T2" s="223"/>
      <c r="U2" s="223"/>
      <c r="V2" s="223"/>
      <c r="W2" s="226"/>
      <c r="X2" s="227"/>
      <c r="Y2" s="227"/>
      <c r="Z2" s="227"/>
      <c r="AA2" s="227"/>
      <c r="AB2" s="227"/>
      <c r="AC2" s="227"/>
      <c r="AD2" s="227"/>
      <c r="AE2" s="227"/>
      <c r="AF2" s="227"/>
      <c r="AG2" s="227"/>
      <c r="AH2" s="228"/>
      <c r="AI2" s="218"/>
      <c r="AJ2" s="219"/>
      <c r="AK2" s="221"/>
      <c r="AL2" s="132">
        <f>EOMONTH(F4,0)</f>
        <v>45107</v>
      </c>
    </row>
    <row r="3" spans="1:38" s="99" customFormat="1" ht="5.25" customHeight="1">
      <c r="A3" s="101"/>
      <c r="B3" s="102"/>
      <c r="C3" s="103"/>
      <c r="D3" s="103"/>
      <c r="E3" s="103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  <c r="R3" s="104"/>
      <c r="S3" s="104"/>
      <c r="T3" s="105"/>
      <c r="U3" s="105"/>
      <c r="V3" s="105"/>
      <c r="W3" s="105"/>
      <c r="X3" s="105"/>
      <c r="Y3" s="106"/>
      <c r="Z3" s="105"/>
      <c r="AA3" s="105"/>
      <c r="AB3" s="105"/>
      <c r="AC3" s="105"/>
      <c r="AD3" s="105"/>
      <c r="AE3" s="105"/>
      <c r="AF3" s="105"/>
      <c r="AG3" s="105"/>
      <c r="AH3" s="105"/>
      <c r="AI3" s="105"/>
      <c r="AJ3" s="103"/>
      <c r="AL3" s="100"/>
    </row>
    <row r="4" spans="1:38" ht="15.75" customHeight="1">
      <c r="A4" s="208" t="s">
        <v>90</v>
      </c>
      <c r="B4" s="210" t="s">
        <v>91</v>
      </c>
      <c r="C4" s="210" t="s">
        <v>92</v>
      </c>
      <c r="D4" s="212" t="s">
        <v>93</v>
      </c>
      <c r="E4" s="210" t="s">
        <v>94</v>
      </c>
      <c r="F4" s="128">
        <v>45078</v>
      </c>
      <c r="G4" s="128">
        <f>F4+1</f>
        <v>45079</v>
      </c>
      <c r="H4" s="128">
        <f t="shared" ref="H4:AI4" si="0">G4+1</f>
        <v>45080</v>
      </c>
      <c r="I4" s="128">
        <f t="shared" si="0"/>
        <v>45081</v>
      </c>
      <c r="J4" s="128">
        <f t="shared" si="0"/>
        <v>45082</v>
      </c>
      <c r="K4" s="128">
        <f t="shared" si="0"/>
        <v>45083</v>
      </c>
      <c r="L4" s="128">
        <f t="shared" si="0"/>
        <v>45084</v>
      </c>
      <c r="M4" s="128">
        <f t="shared" si="0"/>
        <v>45085</v>
      </c>
      <c r="N4" s="128">
        <f t="shared" si="0"/>
        <v>45086</v>
      </c>
      <c r="O4" s="128">
        <f t="shared" si="0"/>
        <v>45087</v>
      </c>
      <c r="P4" s="128">
        <f t="shared" si="0"/>
        <v>45088</v>
      </c>
      <c r="Q4" s="128">
        <f t="shared" si="0"/>
        <v>45089</v>
      </c>
      <c r="R4" s="128">
        <f t="shared" si="0"/>
        <v>45090</v>
      </c>
      <c r="S4" s="128">
        <f t="shared" si="0"/>
        <v>45091</v>
      </c>
      <c r="T4" s="128">
        <f t="shared" si="0"/>
        <v>45092</v>
      </c>
      <c r="U4" s="128">
        <f t="shared" si="0"/>
        <v>45093</v>
      </c>
      <c r="V4" s="128">
        <f t="shared" si="0"/>
        <v>45094</v>
      </c>
      <c r="W4" s="128">
        <f t="shared" si="0"/>
        <v>45095</v>
      </c>
      <c r="X4" s="128">
        <f t="shared" si="0"/>
        <v>45096</v>
      </c>
      <c r="Y4" s="128">
        <f t="shared" si="0"/>
        <v>45097</v>
      </c>
      <c r="Z4" s="128">
        <f t="shared" si="0"/>
        <v>45098</v>
      </c>
      <c r="AA4" s="128">
        <f t="shared" si="0"/>
        <v>45099</v>
      </c>
      <c r="AB4" s="128">
        <f t="shared" si="0"/>
        <v>45100</v>
      </c>
      <c r="AC4" s="128">
        <f t="shared" si="0"/>
        <v>45101</v>
      </c>
      <c r="AD4" s="128">
        <f t="shared" si="0"/>
        <v>45102</v>
      </c>
      <c r="AE4" s="128">
        <f t="shared" si="0"/>
        <v>45103</v>
      </c>
      <c r="AF4" s="128">
        <f t="shared" si="0"/>
        <v>45104</v>
      </c>
      <c r="AG4" s="128">
        <f t="shared" si="0"/>
        <v>45105</v>
      </c>
      <c r="AH4" s="128">
        <f t="shared" si="0"/>
        <v>45106</v>
      </c>
      <c r="AI4" s="128">
        <f t="shared" si="0"/>
        <v>45107</v>
      </c>
      <c r="AJ4" s="213" t="s">
        <v>95</v>
      </c>
      <c r="AK4" s="213" t="s">
        <v>96</v>
      </c>
      <c r="AL4" s="201" t="s">
        <v>97</v>
      </c>
    </row>
    <row r="5" spans="1:38" ht="15.75" customHeight="1">
      <c r="A5" s="209"/>
      <c r="B5" s="211"/>
      <c r="C5" s="211"/>
      <c r="D5" s="211"/>
      <c r="E5" s="211"/>
      <c r="F5" s="129">
        <f>F4</f>
        <v>45078</v>
      </c>
      <c r="G5" s="129">
        <f t="shared" ref="G5:AI5" si="1">G4</f>
        <v>45079</v>
      </c>
      <c r="H5" s="129">
        <f t="shared" si="1"/>
        <v>45080</v>
      </c>
      <c r="I5" s="129">
        <f t="shared" si="1"/>
        <v>45081</v>
      </c>
      <c r="J5" s="129">
        <f t="shared" si="1"/>
        <v>45082</v>
      </c>
      <c r="K5" s="129">
        <f t="shared" si="1"/>
        <v>45083</v>
      </c>
      <c r="L5" s="129">
        <f t="shared" si="1"/>
        <v>45084</v>
      </c>
      <c r="M5" s="129">
        <f t="shared" si="1"/>
        <v>45085</v>
      </c>
      <c r="N5" s="129">
        <f t="shared" si="1"/>
        <v>45086</v>
      </c>
      <c r="O5" s="129">
        <f t="shared" si="1"/>
        <v>45087</v>
      </c>
      <c r="P5" s="129">
        <f t="shared" si="1"/>
        <v>45088</v>
      </c>
      <c r="Q5" s="129">
        <f t="shared" si="1"/>
        <v>45089</v>
      </c>
      <c r="R5" s="129">
        <f t="shared" si="1"/>
        <v>45090</v>
      </c>
      <c r="S5" s="129">
        <f t="shared" si="1"/>
        <v>45091</v>
      </c>
      <c r="T5" s="129">
        <f t="shared" si="1"/>
        <v>45092</v>
      </c>
      <c r="U5" s="129">
        <f t="shared" si="1"/>
        <v>45093</v>
      </c>
      <c r="V5" s="129">
        <f t="shared" si="1"/>
        <v>45094</v>
      </c>
      <c r="W5" s="129">
        <f t="shared" si="1"/>
        <v>45095</v>
      </c>
      <c r="X5" s="129">
        <f t="shared" si="1"/>
        <v>45096</v>
      </c>
      <c r="Y5" s="129">
        <f t="shared" si="1"/>
        <v>45097</v>
      </c>
      <c r="Z5" s="129">
        <f t="shared" si="1"/>
        <v>45098</v>
      </c>
      <c r="AA5" s="129">
        <f t="shared" si="1"/>
        <v>45099</v>
      </c>
      <c r="AB5" s="129">
        <f t="shared" si="1"/>
        <v>45100</v>
      </c>
      <c r="AC5" s="129">
        <f t="shared" si="1"/>
        <v>45101</v>
      </c>
      <c r="AD5" s="129">
        <f t="shared" si="1"/>
        <v>45102</v>
      </c>
      <c r="AE5" s="129">
        <f t="shared" si="1"/>
        <v>45103</v>
      </c>
      <c r="AF5" s="129">
        <f t="shared" si="1"/>
        <v>45104</v>
      </c>
      <c r="AG5" s="129">
        <f t="shared" si="1"/>
        <v>45105</v>
      </c>
      <c r="AH5" s="129">
        <f t="shared" si="1"/>
        <v>45106</v>
      </c>
      <c r="AI5" s="129">
        <f t="shared" si="1"/>
        <v>45107</v>
      </c>
      <c r="AJ5" s="214"/>
      <c r="AK5" s="214"/>
      <c r="AL5" s="201"/>
    </row>
    <row r="6" spans="1:38" ht="15.75" hidden="1" customHeight="1">
      <c r="A6" s="108" t="s">
        <v>98</v>
      </c>
      <c r="B6" s="109" t="s">
        <v>99</v>
      </c>
      <c r="C6" s="109" t="s">
        <v>100</v>
      </c>
      <c r="D6" s="109" t="s">
        <v>101</v>
      </c>
      <c r="E6" s="109" t="s">
        <v>102</v>
      </c>
      <c r="F6" s="110" t="s">
        <v>103</v>
      </c>
      <c r="G6" s="110" t="s">
        <v>104</v>
      </c>
      <c r="H6" s="110" t="s">
        <v>105</v>
      </c>
      <c r="I6" s="110" t="s">
        <v>106</v>
      </c>
      <c r="J6" s="110" t="s">
        <v>107</v>
      </c>
      <c r="K6" s="110" t="s">
        <v>108</v>
      </c>
      <c r="L6" s="110" t="s">
        <v>109</v>
      </c>
      <c r="M6" s="110" t="s">
        <v>110</v>
      </c>
      <c r="N6" s="110" t="s">
        <v>111</v>
      </c>
      <c r="O6" s="110" t="s">
        <v>112</v>
      </c>
      <c r="P6" s="110" t="s">
        <v>113</v>
      </c>
      <c r="Q6" s="110" t="s">
        <v>114</v>
      </c>
      <c r="R6" s="110" t="s">
        <v>115</v>
      </c>
      <c r="S6" s="110" t="s">
        <v>116</v>
      </c>
      <c r="T6" s="110" t="s">
        <v>117</v>
      </c>
      <c r="U6" s="110" t="s">
        <v>118</v>
      </c>
      <c r="V6" s="110" t="s">
        <v>119</v>
      </c>
      <c r="W6" s="110" t="s">
        <v>120</v>
      </c>
      <c r="X6" s="110" t="s">
        <v>121</v>
      </c>
      <c r="Y6" s="110" t="s">
        <v>122</v>
      </c>
      <c r="Z6" s="110" t="s">
        <v>123</v>
      </c>
      <c r="AA6" s="110" t="s">
        <v>124</v>
      </c>
      <c r="AB6" s="110" t="s">
        <v>125</v>
      </c>
      <c r="AC6" s="110" t="s">
        <v>126</v>
      </c>
      <c r="AD6" s="110" t="s">
        <v>127</v>
      </c>
      <c r="AE6" s="110" t="s">
        <v>128</v>
      </c>
      <c r="AF6" s="110" t="s">
        <v>129</v>
      </c>
      <c r="AG6" s="110" t="s">
        <v>130</v>
      </c>
      <c r="AH6" s="110" t="s">
        <v>131</v>
      </c>
      <c r="AI6" s="110" t="s">
        <v>132</v>
      </c>
      <c r="AJ6" s="111" t="s">
        <v>134</v>
      </c>
      <c r="AK6" s="111" t="s">
        <v>135</v>
      </c>
      <c r="AL6" s="113" t="s">
        <v>136</v>
      </c>
    </row>
    <row r="7" spans="1:38" ht="23.25" customHeight="1">
      <c r="A7" s="112">
        <f>ROW()-6</f>
        <v>1</v>
      </c>
      <c r="B7" s="115"/>
      <c r="C7" s="141"/>
      <c r="D7" s="141"/>
      <c r="E7" s="133"/>
      <c r="F7" s="127"/>
      <c r="G7" s="127"/>
      <c r="H7" s="127"/>
      <c r="I7" s="127"/>
      <c r="J7" s="127"/>
      <c r="K7" s="127"/>
      <c r="L7" s="127"/>
      <c r="M7" s="127"/>
      <c r="N7" s="127"/>
      <c r="O7" s="127"/>
      <c r="P7" s="127"/>
      <c r="Q7" s="127"/>
      <c r="R7" s="127"/>
      <c r="S7" s="127"/>
      <c r="T7" s="127"/>
      <c r="U7" s="127"/>
      <c r="V7" s="127"/>
      <c r="W7" s="127"/>
      <c r="X7" s="127"/>
      <c r="Y7" s="127"/>
      <c r="Z7" s="127"/>
      <c r="AA7" s="127"/>
      <c r="AB7" s="127"/>
      <c r="AC7" s="127"/>
      <c r="AD7" s="127"/>
      <c r="AE7" s="127"/>
      <c r="AF7" s="127"/>
      <c r="AG7" s="127"/>
      <c r="AH7" s="127"/>
      <c r="AI7" s="127"/>
      <c r="AJ7" s="114">
        <f>SUM(テーブル134[[#This Row],[列6]:[列35]])</f>
        <v>0</v>
      </c>
      <c r="AK7" s="114">
        <f>IF(テーブル134[[#This Row],[列3]]="常勤",1,IF(テーブル134[[#This Row],[列382]]&gt;=1,1,テーブル134[[#This Row],[列382]]))</f>
        <v>0</v>
      </c>
      <c r="AL7" s="130">
        <f>テーブル134[[#This Row],[列37]]/$AL$1*7/AI$1</f>
        <v>0</v>
      </c>
    </row>
    <row r="8" spans="1:38" ht="23.25" customHeight="1">
      <c r="A8" s="112">
        <f t="shared" ref="A8:A26" si="2">ROW()-6</f>
        <v>2</v>
      </c>
      <c r="B8" s="115"/>
      <c r="C8" s="141"/>
      <c r="D8" s="141"/>
      <c r="E8" s="133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27"/>
      <c r="X8" s="127"/>
      <c r="Y8" s="127"/>
      <c r="Z8" s="127"/>
      <c r="AA8" s="127"/>
      <c r="AB8" s="127"/>
      <c r="AC8" s="127"/>
      <c r="AD8" s="127"/>
      <c r="AE8" s="127"/>
      <c r="AF8" s="127"/>
      <c r="AG8" s="127"/>
      <c r="AH8" s="127"/>
      <c r="AI8" s="127"/>
      <c r="AJ8" s="114">
        <f>SUM(テーブル134[[#This Row],[列6]:[列35]])</f>
        <v>0</v>
      </c>
      <c r="AK8" s="114">
        <f>IF(テーブル134[[#This Row],[列3]]="常勤",1,IF(テーブル134[[#This Row],[列382]]&gt;=1,1,テーブル134[[#This Row],[列382]]))</f>
        <v>0</v>
      </c>
      <c r="AL8" s="130">
        <f>テーブル134[[#This Row],[列37]]/$AL$1*7/AI$1</f>
        <v>0</v>
      </c>
    </row>
    <row r="9" spans="1:38" ht="23.25" customHeight="1">
      <c r="A9" s="112">
        <f t="shared" si="2"/>
        <v>3</v>
      </c>
      <c r="B9" s="115"/>
      <c r="C9" s="141"/>
      <c r="D9" s="141"/>
      <c r="E9" s="133"/>
      <c r="F9" s="127"/>
      <c r="G9" s="127"/>
      <c r="H9" s="127"/>
      <c r="I9" s="127"/>
      <c r="J9" s="127"/>
      <c r="K9" s="127"/>
      <c r="L9" s="127"/>
      <c r="M9" s="127"/>
      <c r="N9" s="127"/>
      <c r="O9" s="127"/>
      <c r="P9" s="127"/>
      <c r="Q9" s="127"/>
      <c r="R9" s="127"/>
      <c r="S9" s="127"/>
      <c r="T9" s="127"/>
      <c r="U9" s="127"/>
      <c r="V9" s="127"/>
      <c r="W9" s="127"/>
      <c r="X9" s="127"/>
      <c r="Y9" s="127"/>
      <c r="Z9" s="127"/>
      <c r="AA9" s="127"/>
      <c r="AB9" s="127"/>
      <c r="AC9" s="127"/>
      <c r="AD9" s="127"/>
      <c r="AE9" s="127"/>
      <c r="AF9" s="127"/>
      <c r="AG9" s="127"/>
      <c r="AH9" s="127"/>
      <c r="AI9" s="127"/>
      <c r="AJ9" s="114">
        <f>SUM(テーブル134[[#This Row],[列6]:[列35]])</f>
        <v>0</v>
      </c>
      <c r="AK9" s="114">
        <f>IF(テーブル134[[#This Row],[列3]]="常勤",1,IF(テーブル134[[#This Row],[列382]]&gt;=1,1,テーブル134[[#This Row],[列382]]))</f>
        <v>0</v>
      </c>
      <c r="AL9" s="130">
        <f>テーブル134[[#This Row],[列37]]/$AL$1*7/AI$1</f>
        <v>0</v>
      </c>
    </row>
    <row r="10" spans="1:38" ht="23.25" customHeight="1">
      <c r="A10" s="112">
        <f t="shared" si="2"/>
        <v>4</v>
      </c>
      <c r="B10" s="115"/>
      <c r="C10" s="141"/>
      <c r="D10" s="141"/>
      <c r="E10" s="133"/>
      <c r="F10" s="127"/>
      <c r="G10" s="127"/>
      <c r="H10" s="127"/>
      <c r="I10" s="127"/>
      <c r="J10" s="127"/>
      <c r="K10" s="127"/>
      <c r="L10" s="127"/>
      <c r="M10" s="127"/>
      <c r="N10" s="127"/>
      <c r="O10" s="127"/>
      <c r="P10" s="127"/>
      <c r="Q10" s="127"/>
      <c r="R10" s="127"/>
      <c r="S10" s="127"/>
      <c r="T10" s="127"/>
      <c r="U10" s="127"/>
      <c r="V10" s="127"/>
      <c r="W10" s="127"/>
      <c r="X10" s="127"/>
      <c r="Y10" s="127"/>
      <c r="Z10" s="127"/>
      <c r="AA10" s="127"/>
      <c r="AB10" s="127"/>
      <c r="AC10" s="127"/>
      <c r="AD10" s="127"/>
      <c r="AE10" s="127"/>
      <c r="AF10" s="127"/>
      <c r="AG10" s="127"/>
      <c r="AH10" s="127"/>
      <c r="AI10" s="127"/>
      <c r="AJ10" s="114">
        <f>SUM(テーブル134[[#This Row],[列6]:[列35]])</f>
        <v>0</v>
      </c>
      <c r="AK10" s="114">
        <f>IF(テーブル134[[#This Row],[列3]]="常勤",1,IF(テーブル134[[#This Row],[列382]]&gt;=1,1,テーブル134[[#This Row],[列382]]))</f>
        <v>0</v>
      </c>
      <c r="AL10" s="130">
        <f>テーブル134[[#This Row],[列37]]/$AL$1*7/AI$1</f>
        <v>0</v>
      </c>
    </row>
    <row r="11" spans="1:38" ht="23.25" customHeight="1">
      <c r="A11" s="112">
        <f t="shared" si="2"/>
        <v>5</v>
      </c>
      <c r="B11" s="115"/>
      <c r="C11" s="141"/>
      <c r="D11" s="141"/>
      <c r="E11" s="133"/>
      <c r="F11" s="127"/>
      <c r="G11" s="127"/>
      <c r="H11" s="127"/>
      <c r="I11" s="127"/>
      <c r="J11" s="127"/>
      <c r="K11" s="127"/>
      <c r="L11" s="127"/>
      <c r="M11" s="127"/>
      <c r="N11" s="127"/>
      <c r="O11" s="127"/>
      <c r="P11" s="127"/>
      <c r="Q11" s="127"/>
      <c r="R11" s="127"/>
      <c r="S11" s="127"/>
      <c r="T11" s="127"/>
      <c r="U11" s="127"/>
      <c r="V11" s="127"/>
      <c r="W11" s="127"/>
      <c r="X11" s="127"/>
      <c r="Y11" s="127"/>
      <c r="Z11" s="127"/>
      <c r="AA11" s="127"/>
      <c r="AB11" s="127"/>
      <c r="AC11" s="127"/>
      <c r="AD11" s="127"/>
      <c r="AE11" s="127"/>
      <c r="AF11" s="127"/>
      <c r="AG11" s="127"/>
      <c r="AH11" s="127"/>
      <c r="AI11" s="127"/>
      <c r="AJ11" s="114">
        <f>SUM(テーブル134[[#This Row],[列6]:[列35]])</f>
        <v>0</v>
      </c>
      <c r="AK11" s="114">
        <f>IF(テーブル134[[#This Row],[列3]]="常勤",1,IF(テーブル134[[#This Row],[列382]]&gt;=1,1,テーブル134[[#This Row],[列382]]))</f>
        <v>0</v>
      </c>
      <c r="AL11" s="130">
        <f>テーブル134[[#This Row],[列37]]/$AL$1*7/AI$1</f>
        <v>0</v>
      </c>
    </row>
    <row r="12" spans="1:38" ht="23.25" customHeight="1">
      <c r="A12" s="112">
        <f t="shared" si="2"/>
        <v>6</v>
      </c>
      <c r="B12" s="115"/>
      <c r="C12" s="141"/>
      <c r="D12" s="141"/>
      <c r="E12" s="133"/>
      <c r="F12" s="127"/>
      <c r="G12" s="127"/>
      <c r="H12" s="127"/>
      <c r="I12" s="127"/>
      <c r="J12" s="127"/>
      <c r="K12" s="127"/>
      <c r="L12" s="127"/>
      <c r="M12" s="127"/>
      <c r="N12" s="127"/>
      <c r="O12" s="127"/>
      <c r="P12" s="127"/>
      <c r="Q12" s="127"/>
      <c r="R12" s="127"/>
      <c r="S12" s="127"/>
      <c r="T12" s="127"/>
      <c r="U12" s="127"/>
      <c r="V12" s="127"/>
      <c r="W12" s="127"/>
      <c r="X12" s="127"/>
      <c r="Y12" s="127"/>
      <c r="Z12" s="127"/>
      <c r="AA12" s="127"/>
      <c r="AB12" s="127"/>
      <c r="AC12" s="127"/>
      <c r="AD12" s="127"/>
      <c r="AE12" s="127"/>
      <c r="AF12" s="127"/>
      <c r="AG12" s="127"/>
      <c r="AH12" s="127"/>
      <c r="AI12" s="127"/>
      <c r="AJ12" s="114">
        <f>SUM(テーブル134[[#This Row],[列6]:[列35]])</f>
        <v>0</v>
      </c>
      <c r="AK12" s="114">
        <f>IF(テーブル134[[#This Row],[列3]]="常勤",1,IF(テーブル134[[#This Row],[列382]]&gt;=1,1,テーブル134[[#This Row],[列382]]))</f>
        <v>0</v>
      </c>
      <c r="AL12" s="130">
        <f>テーブル134[[#This Row],[列37]]/$AL$1*7/AI$1</f>
        <v>0</v>
      </c>
    </row>
    <row r="13" spans="1:38" ht="23.25" customHeight="1">
      <c r="A13" s="112">
        <f t="shared" si="2"/>
        <v>7</v>
      </c>
      <c r="B13" s="115"/>
      <c r="C13" s="141"/>
      <c r="D13" s="141"/>
      <c r="E13" s="133"/>
      <c r="F13" s="127"/>
      <c r="G13" s="127"/>
      <c r="H13" s="127"/>
      <c r="I13" s="127"/>
      <c r="J13" s="127"/>
      <c r="K13" s="127"/>
      <c r="L13" s="127"/>
      <c r="M13" s="127"/>
      <c r="N13" s="127"/>
      <c r="O13" s="127"/>
      <c r="P13" s="127"/>
      <c r="Q13" s="127"/>
      <c r="R13" s="127"/>
      <c r="S13" s="127"/>
      <c r="T13" s="127"/>
      <c r="U13" s="127"/>
      <c r="V13" s="127"/>
      <c r="W13" s="127"/>
      <c r="X13" s="127"/>
      <c r="Y13" s="127"/>
      <c r="Z13" s="127"/>
      <c r="AA13" s="127"/>
      <c r="AB13" s="127"/>
      <c r="AC13" s="127"/>
      <c r="AD13" s="127"/>
      <c r="AE13" s="127"/>
      <c r="AF13" s="127"/>
      <c r="AG13" s="127"/>
      <c r="AH13" s="127"/>
      <c r="AI13" s="127"/>
      <c r="AJ13" s="114">
        <f>SUM(テーブル134[[#This Row],[列6]:[列35]])</f>
        <v>0</v>
      </c>
      <c r="AK13" s="114">
        <f>IF(テーブル134[[#This Row],[列3]]="常勤",1,IF(テーブル134[[#This Row],[列382]]&gt;=1,1,テーブル134[[#This Row],[列382]]))</f>
        <v>0</v>
      </c>
      <c r="AL13" s="130">
        <f>テーブル134[[#This Row],[列37]]/$AL$1*7/AI$1</f>
        <v>0</v>
      </c>
    </row>
    <row r="14" spans="1:38" ht="23.25" customHeight="1">
      <c r="A14" s="112">
        <f t="shared" si="2"/>
        <v>8</v>
      </c>
      <c r="B14" s="115"/>
      <c r="C14" s="141"/>
      <c r="D14" s="141"/>
      <c r="E14" s="133"/>
      <c r="F14" s="127"/>
      <c r="G14" s="127"/>
      <c r="H14" s="127"/>
      <c r="I14" s="127"/>
      <c r="J14" s="127"/>
      <c r="K14" s="127"/>
      <c r="L14" s="127"/>
      <c r="M14" s="127"/>
      <c r="N14" s="127"/>
      <c r="O14" s="127"/>
      <c r="P14" s="127"/>
      <c r="Q14" s="127"/>
      <c r="R14" s="127"/>
      <c r="S14" s="127"/>
      <c r="T14" s="127"/>
      <c r="U14" s="127"/>
      <c r="V14" s="127"/>
      <c r="W14" s="127"/>
      <c r="X14" s="127"/>
      <c r="Y14" s="127"/>
      <c r="Z14" s="127"/>
      <c r="AA14" s="127"/>
      <c r="AB14" s="127"/>
      <c r="AC14" s="127"/>
      <c r="AD14" s="127"/>
      <c r="AE14" s="127"/>
      <c r="AF14" s="127"/>
      <c r="AG14" s="127"/>
      <c r="AH14" s="127"/>
      <c r="AI14" s="127"/>
      <c r="AJ14" s="114">
        <f>SUM(テーブル134[[#This Row],[列6]:[列35]])</f>
        <v>0</v>
      </c>
      <c r="AK14" s="114">
        <f>IF(テーブル134[[#This Row],[列3]]="常勤",1,IF(テーブル134[[#This Row],[列382]]&gt;=1,1,テーブル134[[#This Row],[列382]]))</f>
        <v>0</v>
      </c>
      <c r="AL14" s="130">
        <f>テーブル134[[#This Row],[列37]]/$AL$1*7/AI$1</f>
        <v>0</v>
      </c>
    </row>
    <row r="15" spans="1:38" ht="23.25" customHeight="1">
      <c r="A15" s="112">
        <f t="shared" si="2"/>
        <v>9</v>
      </c>
      <c r="B15" s="115"/>
      <c r="C15" s="141"/>
      <c r="D15" s="141"/>
      <c r="E15" s="133"/>
      <c r="F15" s="127"/>
      <c r="G15" s="127"/>
      <c r="H15" s="127"/>
      <c r="I15" s="127"/>
      <c r="J15" s="127"/>
      <c r="K15" s="127"/>
      <c r="L15" s="127"/>
      <c r="M15" s="127"/>
      <c r="N15" s="127"/>
      <c r="O15" s="127"/>
      <c r="P15" s="127"/>
      <c r="Q15" s="127"/>
      <c r="R15" s="127"/>
      <c r="S15" s="127"/>
      <c r="T15" s="127"/>
      <c r="U15" s="127"/>
      <c r="V15" s="127"/>
      <c r="W15" s="127"/>
      <c r="X15" s="127"/>
      <c r="Y15" s="127"/>
      <c r="Z15" s="127"/>
      <c r="AA15" s="127"/>
      <c r="AB15" s="127"/>
      <c r="AC15" s="127"/>
      <c r="AD15" s="127"/>
      <c r="AE15" s="127"/>
      <c r="AF15" s="127"/>
      <c r="AG15" s="127"/>
      <c r="AH15" s="127"/>
      <c r="AI15" s="127"/>
      <c r="AJ15" s="114">
        <f>SUM(テーブル134[[#This Row],[列6]:[列35]])</f>
        <v>0</v>
      </c>
      <c r="AK15" s="114">
        <f>IF(テーブル134[[#This Row],[列3]]="常勤",1,IF(テーブル134[[#This Row],[列382]]&gt;=1,1,テーブル134[[#This Row],[列382]]))</f>
        <v>0</v>
      </c>
      <c r="AL15" s="130">
        <f>テーブル134[[#This Row],[列37]]/$AL$1*7/AI$1</f>
        <v>0</v>
      </c>
    </row>
    <row r="16" spans="1:38" ht="23.25" customHeight="1">
      <c r="A16" s="112">
        <f t="shared" si="2"/>
        <v>10</v>
      </c>
      <c r="B16" s="115"/>
      <c r="C16" s="141"/>
      <c r="D16" s="141"/>
      <c r="E16" s="133"/>
      <c r="F16" s="127"/>
      <c r="G16" s="127"/>
      <c r="H16" s="127"/>
      <c r="I16" s="127"/>
      <c r="J16" s="127"/>
      <c r="K16" s="127"/>
      <c r="L16" s="127"/>
      <c r="M16" s="127"/>
      <c r="N16" s="127"/>
      <c r="O16" s="127"/>
      <c r="P16" s="127"/>
      <c r="Q16" s="127"/>
      <c r="R16" s="127"/>
      <c r="S16" s="127"/>
      <c r="T16" s="127"/>
      <c r="U16" s="127"/>
      <c r="V16" s="127"/>
      <c r="W16" s="127"/>
      <c r="X16" s="127"/>
      <c r="Y16" s="127"/>
      <c r="Z16" s="127"/>
      <c r="AA16" s="127"/>
      <c r="AB16" s="127"/>
      <c r="AC16" s="127"/>
      <c r="AD16" s="127"/>
      <c r="AE16" s="127"/>
      <c r="AF16" s="127"/>
      <c r="AG16" s="127"/>
      <c r="AH16" s="127"/>
      <c r="AI16" s="127"/>
      <c r="AJ16" s="114">
        <f>SUM(テーブル134[[#This Row],[列6]:[列35]])</f>
        <v>0</v>
      </c>
      <c r="AK16" s="114">
        <f>IF(テーブル134[[#This Row],[列3]]="常勤",1,IF(テーブル134[[#This Row],[列382]]&gt;=1,1,テーブル134[[#This Row],[列382]]))</f>
        <v>0</v>
      </c>
      <c r="AL16" s="130">
        <f>テーブル134[[#This Row],[列37]]/$AL$1*7/AI$1</f>
        <v>0</v>
      </c>
    </row>
    <row r="17" spans="1:38" ht="23.25" customHeight="1">
      <c r="A17" s="112">
        <f t="shared" si="2"/>
        <v>11</v>
      </c>
      <c r="B17" s="115"/>
      <c r="C17" s="141"/>
      <c r="D17" s="141"/>
      <c r="E17" s="133"/>
      <c r="F17" s="127"/>
      <c r="G17" s="127"/>
      <c r="H17" s="127"/>
      <c r="I17" s="127"/>
      <c r="J17" s="127"/>
      <c r="K17" s="127"/>
      <c r="L17" s="127"/>
      <c r="M17" s="127"/>
      <c r="N17" s="127"/>
      <c r="O17" s="127"/>
      <c r="P17" s="127"/>
      <c r="Q17" s="127"/>
      <c r="R17" s="127"/>
      <c r="S17" s="127"/>
      <c r="T17" s="127"/>
      <c r="U17" s="127"/>
      <c r="V17" s="127"/>
      <c r="W17" s="127"/>
      <c r="X17" s="127"/>
      <c r="Y17" s="127"/>
      <c r="Z17" s="127"/>
      <c r="AA17" s="127"/>
      <c r="AB17" s="127"/>
      <c r="AC17" s="127"/>
      <c r="AD17" s="127"/>
      <c r="AE17" s="127"/>
      <c r="AF17" s="127"/>
      <c r="AG17" s="127"/>
      <c r="AH17" s="127"/>
      <c r="AI17" s="127"/>
      <c r="AJ17" s="114">
        <f>SUM(テーブル134[[#This Row],[列6]:[列35]])</f>
        <v>0</v>
      </c>
      <c r="AK17" s="114">
        <f>IF(テーブル134[[#This Row],[列3]]="常勤",1,IF(テーブル134[[#This Row],[列382]]&gt;=1,1,テーブル134[[#This Row],[列382]]))</f>
        <v>0</v>
      </c>
      <c r="AL17" s="130">
        <f>テーブル134[[#This Row],[列37]]/$AL$1*7/AI$1</f>
        <v>0</v>
      </c>
    </row>
    <row r="18" spans="1:38" ht="23.25" customHeight="1">
      <c r="A18" s="112">
        <f t="shared" si="2"/>
        <v>12</v>
      </c>
      <c r="B18" s="115"/>
      <c r="C18" s="141"/>
      <c r="D18" s="141"/>
      <c r="E18" s="133"/>
      <c r="F18" s="127"/>
      <c r="G18" s="127"/>
      <c r="H18" s="127"/>
      <c r="I18" s="127"/>
      <c r="J18" s="127"/>
      <c r="K18" s="127"/>
      <c r="L18" s="127"/>
      <c r="M18" s="127"/>
      <c r="N18" s="127"/>
      <c r="O18" s="127"/>
      <c r="P18" s="127"/>
      <c r="Q18" s="127"/>
      <c r="R18" s="127"/>
      <c r="S18" s="127"/>
      <c r="T18" s="127"/>
      <c r="U18" s="127"/>
      <c r="V18" s="127"/>
      <c r="W18" s="127"/>
      <c r="X18" s="127"/>
      <c r="Y18" s="127"/>
      <c r="Z18" s="127"/>
      <c r="AA18" s="127"/>
      <c r="AB18" s="127"/>
      <c r="AC18" s="127"/>
      <c r="AD18" s="127"/>
      <c r="AE18" s="127"/>
      <c r="AF18" s="127"/>
      <c r="AG18" s="127"/>
      <c r="AH18" s="127"/>
      <c r="AI18" s="127"/>
      <c r="AJ18" s="114">
        <f>SUM(テーブル134[[#This Row],[列6]:[列35]])</f>
        <v>0</v>
      </c>
      <c r="AK18" s="114">
        <f>IF(テーブル134[[#This Row],[列3]]="常勤",1,IF(テーブル134[[#This Row],[列382]]&gt;=1,1,テーブル134[[#This Row],[列382]]))</f>
        <v>0</v>
      </c>
      <c r="AL18" s="130">
        <f>テーブル134[[#This Row],[列37]]/$AL$1*7/AI$1</f>
        <v>0</v>
      </c>
    </row>
    <row r="19" spans="1:38" ht="23.25" customHeight="1">
      <c r="A19" s="112">
        <f t="shared" si="2"/>
        <v>13</v>
      </c>
      <c r="B19" s="115"/>
      <c r="C19" s="141"/>
      <c r="D19" s="141"/>
      <c r="E19" s="133"/>
      <c r="F19" s="127"/>
      <c r="G19" s="127"/>
      <c r="H19" s="127"/>
      <c r="I19" s="127"/>
      <c r="J19" s="127"/>
      <c r="K19" s="127"/>
      <c r="L19" s="127"/>
      <c r="M19" s="127"/>
      <c r="N19" s="127"/>
      <c r="O19" s="127"/>
      <c r="P19" s="127"/>
      <c r="Q19" s="127"/>
      <c r="R19" s="127"/>
      <c r="S19" s="127"/>
      <c r="T19" s="127"/>
      <c r="U19" s="127"/>
      <c r="V19" s="127"/>
      <c r="W19" s="127"/>
      <c r="X19" s="127"/>
      <c r="Y19" s="127"/>
      <c r="Z19" s="127"/>
      <c r="AA19" s="127"/>
      <c r="AB19" s="127"/>
      <c r="AC19" s="127"/>
      <c r="AD19" s="127"/>
      <c r="AE19" s="127"/>
      <c r="AF19" s="127"/>
      <c r="AG19" s="127"/>
      <c r="AH19" s="127"/>
      <c r="AI19" s="127"/>
      <c r="AJ19" s="114">
        <f>SUM(テーブル134[[#This Row],[列6]:[列35]])</f>
        <v>0</v>
      </c>
      <c r="AK19" s="114">
        <f>IF(テーブル134[[#This Row],[列3]]="常勤",1,IF(テーブル134[[#This Row],[列382]]&gt;=1,1,テーブル134[[#This Row],[列382]]))</f>
        <v>0</v>
      </c>
      <c r="AL19" s="130">
        <f>テーブル134[[#This Row],[列37]]/$AL$1*7/AI$1</f>
        <v>0</v>
      </c>
    </row>
    <row r="20" spans="1:38" ht="23.25" customHeight="1">
      <c r="A20" s="112">
        <f t="shared" si="2"/>
        <v>14</v>
      </c>
      <c r="B20" s="115"/>
      <c r="C20" s="141"/>
      <c r="D20" s="141"/>
      <c r="E20" s="133"/>
      <c r="F20" s="127"/>
      <c r="G20" s="127"/>
      <c r="H20" s="127"/>
      <c r="I20" s="127"/>
      <c r="J20" s="127"/>
      <c r="K20" s="127"/>
      <c r="L20" s="127"/>
      <c r="M20" s="127"/>
      <c r="N20" s="127"/>
      <c r="O20" s="127"/>
      <c r="P20" s="127"/>
      <c r="Q20" s="127"/>
      <c r="R20" s="127"/>
      <c r="S20" s="127"/>
      <c r="T20" s="127"/>
      <c r="U20" s="127"/>
      <c r="V20" s="127"/>
      <c r="W20" s="127"/>
      <c r="X20" s="127"/>
      <c r="Y20" s="127"/>
      <c r="Z20" s="127"/>
      <c r="AA20" s="127"/>
      <c r="AB20" s="127"/>
      <c r="AC20" s="127"/>
      <c r="AD20" s="127"/>
      <c r="AE20" s="127"/>
      <c r="AF20" s="127"/>
      <c r="AG20" s="127"/>
      <c r="AH20" s="127"/>
      <c r="AI20" s="127"/>
      <c r="AJ20" s="114">
        <f>SUM(テーブル134[[#This Row],[列6]:[列35]])</f>
        <v>0</v>
      </c>
      <c r="AK20" s="114">
        <f>IF(テーブル134[[#This Row],[列3]]="常勤",1,IF(テーブル134[[#This Row],[列382]]&gt;=1,1,テーブル134[[#This Row],[列382]]))</f>
        <v>0</v>
      </c>
      <c r="AL20" s="130">
        <f>テーブル134[[#This Row],[列37]]/$AL$1*7/AI$1</f>
        <v>0</v>
      </c>
    </row>
    <row r="21" spans="1:38" ht="23.25" customHeight="1">
      <c r="A21" s="112">
        <f t="shared" si="2"/>
        <v>15</v>
      </c>
      <c r="B21" s="115"/>
      <c r="C21" s="141"/>
      <c r="D21" s="141"/>
      <c r="E21" s="133"/>
      <c r="F21" s="127"/>
      <c r="G21" s="127"/>
      <c r="H21" s="127"/>
      <c r="I21" s="127"/>
      <c r="J21" s="127"/>
      <c r="K21" s="127"/>
      <c r="L21" s="127"/>
      <c r="M21" s="127"/>
      <c r="N21" s="127"/>
      <c r="O21" s="127"/>
      <c r="P21" s="127"/>
      <c r="Q21" s="127"/>
      <c r="R21" s="127"/>
      <c r="S21" s="127"/>
      <c r="T21" s="127"/>
      <c r="U21" s="127"/>
      <c r="V21" s="127"/>
      <c r="W21" s="127"/>
      <c r="X21" s="127"/>
      <c r="Y21" s="127"/>
      <c r="Z21" s="127"/>
      <c r="AA21" s="127"/>
      <c r="AB21" s="127"/>
      <c r="AC21" s="127"/>
      <c r="AD21" s="127"/>
      <c r="AE21" s="127"/>
      <c r="AF21" s="127"/>
      <c r="AG21" s="127"/>
      <c r="AH21" s="127"/>
      <c r="AI21" s="127"/>
      <c r="AJ21" s="114">
        <f>SUM(テーブル134[[#This Row],[列6]:[列35]])</f>
        <v>0</v>
      </c>
      <c r="AK21" s="114">
        <f>IF(テーブル134[[#This Row],[列3]]="常勤",1,IF(テーブル134[[#This Row],[列382]]&gt;=1,1,テーブル134[[#This Row],[列382]]))</f>
        <v>0</v>
      </c>
      <c r="AL21" s="130">
        <f>テーブル134[[#This Row],[列37]]/$AL$1*7/AI$1</f>
        <v>0</v>
      </c>
    </row>
    <row r="22" spans="1:38" ht="23.25" customHeight="1">
      <c r="A22" s="112">
        <f t="shared" si="2"/>
        <v>16</v>
      </c>
      <c r="B22" s="115"/>
      <c r="C22" s="141"/>
      <c r="D22" s="141"/>
      <c r="E22" s="133"/>
      <c r="F22" s="127"/>
      <c r="G22" s="127"/>
      <c r="H22" s="127"/>
      <c r="I22" s="127"/>
      <c r="J22" s="127"/>
      <c r="K22" s="127"/>
      <c r="L22" s="127"/>
      <c r="M22" s="127"/>
      <c r="N22" s="127"/>
      <c r="O22" s="127"/>
      <c r="P22" s="127"/>
      <c r="Q22" s="127"/>
      <c r="R22" s="127"/>
      <c r="S22" s="127"/>
      <c r="T22" s="127"/>
      <c r="U22" s="127"/>
      <c r="V22" s="127"/>
      <c r="W22" s="127"/>
      <c r="X22" s="127"/>
      <c r="Y22" s="127"/>
      <c r="Z22" s="127"/>
      <c r="AA22" s="127"/>
      <c r="AB22" s="127"/>
      <c r="AC22" s="127"/>
      <c r="AD22" s="127"/>
      <c r="AE22" s="127"/>
      <c r="AF22" s="127"/>
      <c r="AG22" s="127"/>
      <c r="AH22" s="127"/>
      <c r="AI22" s="127"/>
      <c r="AJ22" s="114">
        <f>SUM(テーブル134[[#This Row],[列6]:[列35]])</f>
        <v>0</v>
      </c>
      <c r="AK22" s="114">
        <f>IF(テーブル134[[#This Row],[列3]]="常勤",1,IF(テーブル134[[#This Row],[列382]]&gt;=1,1,テーブル134[[#This Row],[列382]]))</f>
        <v>0</v>
      </c>
      <c r="AL22" s="130">
        <f>テーブル134[[#This Row],[列37]]/$AL$1*7/AI$1</f>
        <v>0</v>
      </c>
    </row>
    <row r="23" spans="1:38" ht="23.25" customHeight="1">
      <c r="A23" s="112">
        <f t="shared" si="2"/>
        <v>17</v>
      </c>
      <c r="B23" s="115"/>
      <c r="C23" s="141"/>
      <c r="D23" s="141"/>
      <c r="E23" s="133"/>
      <c r="F23" s="127"/>
      <c r="G23" s="127"/>
      <c r="H23" s="127"/>
      <c r="I23" s="127"/>
      <c r="J23" s="127"/>
      <c r="K23" s="127"/>
      <c r="L23" s="127"/>
      <c r="M23" s="127"/>
      <c r="N23" s="127"/>
      <c r="O23" s="127"/>
      <c r="P23" s="127"/>
      <c r="Q23" s="127"/>
      <c r="R23" s="127"/>
      <c r="S23" s="127"/>
      <c r="T23" s="127"/>
      <c r="U23" s="127"/>
      <c r="V23" s="127"/>
      <c r="W23" s="127"/>
      <c r="X23" s="127"/>
      <c r="Y23" s="127"/>
      <c r="Z23" s="127"/>
      <c r="AA23" s="127"/>
      <c r="AB23" s="127"/>
      <c r="AC23" s="127"/>
      <c r="AD23" s="127"/>
      <c r="AE23" s="127"/>
      <c r="AF23" s="127"/>
      <c r="AG23" s="127"/>
      <c r="AH23" s="127"/>
      <c r="AI23" s="127"/>
      <c r="AJ23" s="114">
        <f>SUM(テーブル134[[#This Row],[列6]:[列35]])</f>
        <v>0</v>
      </c>
      <c r="AK23" s="114">
        <f>IF(テーブル134[[#This Row],[列3]]="常勤",1,IF(テーブル134[[#This Row],[列382]]&gt;=1,1,テーブル134[[#This Row],[列382]]))</f>
        <v>0</v>
      </c>
      <c r="AL23" s="130">
        <f>テーブル134[[#This Row],[列37]]/$AL$1*7/AI$1</f>
        <v>0</v>
      </c>
    </row>
    <row r="24" spans="1:38" ht="23.25" customHeight="1">
      <c r="A24" s="112">
        <f t="shared" si="2"/>
        <v>18</v>
      </c>
      <c r="B24" s="115"/>
      <c r="C24" s="141"/>
      <c r="D24" s="141"/>
      <c r="E24" s="133"/>
      <c r="F24" s="127"/>
      <c r="G24" s="127"/>
      <c r="H24" s="127"/>
      <c r="I24" s="127"/>
      <c r="J24" s="127"/>
      <c r="K24" s="127"/>
      <c r="L24" s="127"/>
      <c r="M24" s="127"/>
      <c r="N24" s="127"/>
      <c r="O24" s="127"/>
      <c r="P24" s="127"/>
      <c r="Q24" s="127"/>
      <c r="R24" s="127"/>
      <c r="S24" s="127"/>
      <c r="T24" s="127"/>
      <c r="U24" s="127"/>
      <c r="V24" s="127"/>
      <c r="W24" s="127"/>
      <c r="X24" s="127"/>
      <c r="Y24" s="127"/>
      <c r="Z24" s="127"/>
      <c r="AA24" s="127"/>
      <c r="AB24" s="127"/>
      <c r="AC24" s="127"/>
      <c r="AD24" s="127"/>
      <c r="AE24" s="127"/>
      <c r="AF24" s="127"/>
      <c r="AG24" s="127"/>
      <c r="AH24" s="127"/>
      <c r="AI24" s="127"/>
      <c r="AJ24" s="114">
        <f>SUM(テーブル134[[#This Row],[列6]:[列35]])</f>
        <v>0</v>
      </c>
      <c r="AK24" s="114">
        <f>IF(テーブル134[[#This Row],[列3]]="常勤",1,IF(テーブル134[[#This Row],[列382]]&gt;=1,1,テーブル134[[#This Row],[列382]]))</f>
        <v>0</v>
      </c>
      <c r="AL24" s="130">
        <f>テーブル134[[#This Row],[列37]]/$AL$1*7/AI$1</f>
        <v>0</v>
      </c>
    </row>
    <row r="25" spans="1:38" ht="23.25" customHeight="1">
      <c r="A25" s="112">
        <f t="shared" si="2"/>
        <v>19</v>
      </c>
      <c r="B25" s="115"/>
      <c r="C25" s="141"/>
      <c r="D25" s="141"/>
      <c r="E25" s="133"/>
      <c r="F25" s="127"/>
      <c r="G25" s="127"/>
      <c r="H25" s="127"/>
      <c r="I25" s="127"/>
      <c r="J25" s="127"/>
      <c r="K25" s="127"/>
      <c r="L25" s="127"/>
      <c r="M25" s="127"/>
      <c r="N25" s="127"/>
      <c r="O25" s="127"/>
      <c r="P25" s="127"/>
      <c r="Q25" s="127"/>
      <c r="R25" s="127"/>
      <c r="S25" s="127"/>
      <c r="T25" s="127"/>
      <c r="U25" s="127"/>
      <c r="V25" s="127"/>
      <c r="W25" s="127"/>
      <c r="X25" s="127"/>
      <c r="Y25" s="127"/>
      <c r="Z25" s="127"/>
      <c r="AA25" s="127"/>
      <c r="AB25" s="127"/>
      <c r="AC25" s="127"/>
      <c r="AD25" s="127"/>
      <c r="AE25" s="127"/>
      <c r="AF25" s="127"/>
      <c r="AG25" s="127"/>
      <c r="AH25" s="127"/>
      <c r="AI25" s="127"/>
      <c r="AJ25" s="114">
        <f>SUM(テーブル134[[#This Row],[列6]:[列35]])</f>
        <v>0</v>
      </c>
      <c r="AK25" s="114">
        <f>IF(テーブル134[[#This Row],[列3]]="常勤",1,IF(テーブル134[[#This Row],[列382]]&gt;=1,1,テーブル134[[#This Row],[列382]]))</f>
        <v>0</v>
      </c>
      <c r="AL25" s="130">
        <f>テーブル134[[#This Row],[列37]]/$AL$1*7/AI$1</f>
        <v>0</v>
      </c>
    </row>
    <row r="26" spans="1:38" ht="23.25" customHeight="1">
      <c r="A26" s="112">
        <f t="shared" si="2"/>
        <v>20</v>
      </c>
      <c r="B26" s="115"/>
      <c r="C26" s="141"/>
      <c r="D26" s="141"/>
      <c r="E26" s="134"/>
      <c r="F26" s="127"/>
      <c r="G26" s="127"/>
      <c r="H26" s="127"/>
      <c r="I26" s="127"/>
      <c r="J26" s="127"/>
      <c r="K26" s="127"/>
      <c r="L26" s="127"/>
      <c r="M26" s="127"/>
      <c r="N26" s="127"/>
      <c r="O26" s="127"/>
      <c r="P26" s="127"/>
      <c r="Q26" s="127"/>
      <c r="R26" s="127"/>
      <c r="S26" s="127"/>
      <c r="T26" s="127"/>
      <c r="U26" s="127"/>
      <c r="V26" s="127"/>
      <c r="W26" s="127"/>
      <c r="X26" s="127"/>
      <c r="Y26" s="127"/>
      <c r="Z26" s="127"/>
      <c r="AA26" s="127"/>
      <c r="AB26" s="127"/>
      <c r="AC26" s="127"/>
      <c r="AD26" s="127"/>
      <c r="AE26" s="127"/>
      <c r="AF26" s="127"/>
      <c r="AG26" s="127"/>
      <c r="AH26" s="127"/>
      <c r="AI26" s="127"/>
      <c r="AJ26" s="114">
        <f>SUM(テーブル134[[#This Row],[列6]:[列35]])</f>
        <v>0</v>
      </c>
      <c r="AK26" s="114">
        <f>IF(テーブル134[[#This Row],[列3]]="常勤",1,IF(テーブル134[[#This Row],[列382]]&gt;=1,1,テーブル134[[#This Row],[列382]]))</f>
        <v>0</v>
      </c>
      <c r="AL26" s="130">
        <f>テーブル134[[#This Row],[列37]]/$AL$1*7/AI$1</f>
        <v>0</v>
      </c>
    </row>
    <row r="27" spans="1:38" ht="12.75" thickBot="1"/>
    <row r="28" spans="1:38" s="120" customFormat="1" ht="21.75" customHeight="1">
      <c r="A28" s="215" t="s">
        <v>141</v>
      </c>
      <c r="B28" s="215"/>
      <c r="C28" s="215"/>
      <c r="D28" s="215"/>
      <c r="E28" s="215"/>
      <c r="F28" s="215"/>
      <c r="G28" s="215"/>
      <c r="H28" s="215"/>
      <c r="I28" s="215"/>
      <c r="J28" s="215"/>
      <c r="K28" s="215"/>
      <c r="L28" s="215"/>
      <c r="M28" s="215"/>
      <c r="N28" s="215"/>
      <c r="O28" s="215"/>
      <c r="P28" s="215"/>
      <c r="Q28" s="215"/>
      <c r="R28" s="215"/>
      <c r="S28" s="215"/>
      <c r="T28" s="215"/>
      <c r="U28" s="215"/>
      <c r="V28" s="215"/>
      <c r="W28" s="215"/>
      <c r="X28" s="215"/>
      <c r="Y28" s="215"/>
      <c r="Z28" s="215"/>
      <c r="AA28" s="215"/>
      <c r="AB28" s="215"/>
      <c r="AC28" s="215"/>
      <c r="AD28" s="215"/>
      <c r="AE28" s="215"/>
      <c r="AF28" s="229" t="s">
        <v>142</v>
      </c>
      <c r="AG28" s="229"/>
      <c r="AH28" s="229"/>
      <c r="AI28" s="230"/>
      <c r="AJ28" s="204">
        <f>ROUNDDOWN(AK30,1)</f>
        <v>0</v>
      </c>
      <c r="AK28" s="205"/>
      <c r="AL28" s="119"/>
    </row>
    <row r="29" spans="1:38" s="120" customFormat="1" ht="21.75" customHeight="1" thickBot="1">
      <c r="A29" s="215" t="s">
        <v>143</v>
      </c>
      <c r="B29" s="215"/>
      <c r="C29" s="215"/>
      <c r="D29" s="215"/>
      <c r="E29" s="215"/>
      <c r="F29" s="215"/>
      <c r="G29" s="215"/>
      <c r="H29" s="215"/>
      <c r="I29" s="215"/>
      <c r="J29" s="215"/>
      <c r="K29" s="215"/>
      <c r="L29" s="215"/>
      <c r="M29" s="215"/>
      <c r="N29" s="215"/>
      <c r="O29" s="215"/>
      <c r="P29" s="215"/>
      <c r="Q29" s="215"/>
      <c r="R29" s="215"/>
      <c r="S29" s="215"/>
      <c r="T29" s="215"/>
      <c r="U29" s="215"/>
      <c r="V29" s="215"/>
      <c r="W29" s="215"/>
      <c r="X29" s="215"/>
      <c r="Y29" s="215"/>
      <c r="Z29" s="215"/>
      <c r="AA29" s="215"/>
      <c r="AB29" s="215"/>
      <c r="AC29" s="215"/>
      <c r="AD29" s="215"/>
      <c r="AE29" s="215"/>
      <c r="AF29" s="229"/>
      <c r="AG29" s="229"/>
      <c r="AH29" s="229"/>
      <c r="AI29" s="230"/>
      <c r="AJ29" s="206"/>
      <c r="AK29" s="207"/>
      <c r="AL29" s="119"/>
    </row>
    <row r="30" spans="1:38" s="120" customFormat="1" ht="21.75" customHeight="1">
      <c r="A30" s="215" t="s">
        <v>144</v>
      </c>
      <c r="B30" s="215"/>
      <c r="C30" s="215"/>
      <c r="D30" s="215"/>
      <c r="E30" s="215"/>
      <c r="F30" s="215"/>
      <c r="G30" s="215"/>
      <c r="H30" s="215"/>
      <c r="I30" s="215"/>
      <c r="J30" s="215"/>
      <c r="K30" s="215"/>
      <c r="L30" s="215"/>
      <c r="M30" s="215"/>
      <c r="N30" s="215"/>
      <c r="O30" s="215"/>
      <c r="P30" s="215"/>
      <c r="Q30" s="215"/>
      <c r="R30" s="215"/>
      <c r="S30" s="215"/>
      <c r="T30" s="215"/>
      <c r="U30" s="215"/>
      <c r="V30" s="215"/>
      <c r="W30" s="215"/>
      <c r="X30" s="215"/>
      <c r="Y30" s="215"/>
      <c r="Z30" s="215"/>
      <c r="AA30" s="215"/>
      <c r="AB30" s="215"/>
      <c r="AC30" s="215"/>
      <c r="AD30" s="215"/>
      <c r="AE30" s="215"/>
      <c r="AF30" s="121"/>
      <c r="AG30" s="121"/>
      <c r="AH30" s="121"/>
      <c r="AI30" s="121"/>
      <c r="AJ30" s="121"/>
      <c r="AK30" s="122">
        <f>SUM(テーブル134[列38])</f>
        <v>0</v>
      </c>
      <c r="AL30" s="123"/>
    </row>
    <row r="31" spans="1:38" ht="21.75" customHeight="1">
      <c r="A31" s="215" t="s">
        <v>189</v>
      </c>
      <c r="B31" s="215"/>
      <c r="C31" s="215"/>
      <c r="D31" s="215"/>
      <c r="E31" s="215"/>
      <c r="F31" s="215"/>
      <c r="G31" s="215"/>
      <c r="H31" s="215"/>
      <c r="I31" s="215"/>
      <c r="J31" s="215"/>
      <c r="K31" s="215"/>
      <c r="L31" s="215"/>
      <c r="M31" s="215"/>
      <c r="N31" s="215"/>
      <c r="O31" s="215"/>
      <c r="P31" s="215"/>
      <c r="Q31" s="215"/>
      <c r="R31" s="215"/>
      <c r="S31" s="215"/>
      <c r="T31" s="215"/>
      <c r="U31" s="215"/>
      <c r="V31" s="215"/>
      <c r="W31" s="215"/>
      <c r="X31" s="215"/>
      <c r="Y31" s="215"/>
      <c r="Z31" s="215"/>
      <c r="AA31" s="215"/>
      <c r="AB31" s="215"/>
      <c r="AC31" s="215"/>
      <c r="AD31" s="215"/>
      <c r="AE31" s="215"/>
    </row>
  </sheetData>
  <mergeCells count="21">
    <mergeCell ref="C1:J1"/>
    <mergeCell ref="K1:V1"/>
    <mergeCell ref="W1:AH2"/>
    <mergeCell ref="AI1:AJ2"/>
    <mergeCell ref="AK1:AK2"/>
    <mergeCell ref="C2:J2"/>
    <mergeCell ref="K2:V2"/>
    <mergeCell ref="A30:AE30"/>
    <mergeCell ref="A31:AE31"/>
    <mergeCell ref="AF28:AI29"/>
    <mergeCell ref="AK4:AK5"/>
    <mergeCell ref="AL4:AL5"/>
    <mergeCell ref="A28:AE28"/>
    <mergeCell ref="AJ28:AK29"/>
    <mergeCell ref="A29:AE29"/>
    <mergeCell ref="A4:A5"/>
    <mergeCell ref="B4:B5"/>
    <mergeCell ref="C4:C5"/>
    <mergeCell ref="D4:D5"/>
    <mergeCell ref="E4:E5"/>
    <mergeCell ref="AJ4:AJ5"/>
  </mergeCells>
  <phoneticPr fontId="1"/>
  <conditionalFormatting sqref="F7:AI26">
    <cfRule type="expression" dxfId="44" priority="2">
      <formula>INDIRECT(ADDRESS(ROW(),COLUMN()))=TRUNC(INDIRECT(ADDRESS(ROW(),COLUMN())))</formula>
    </cfRule>
  </conditionalFormatting>
  <conditionalFormatting sqref="AI1">
    <cfRule type="expression" dxfId="43" priority="1">
      <formula>INDIRECT(ADDRESS(ROW(),COLUMN()))=TRUNC(INDIRECT(ADDRESS(ROW(),COLUMN())))</formula>
    </cfRule>
  </conditionalFormatting>
  <pageMargins left="0.70866141732283472" right="0.70866141732283472" top="0.74803149606299213" bottom="0.74803149606299213" header="0.31496062992125984" footer="0.31496062992125984"/>
  <pageSetup paperSize="9" scale="73" fitToHeight="0" orientation="landscape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disablePrompts="1" count="4">
        <x14:dataValidation type="list" allowBlank="1" showInputMessage="1" showErrorMessage="1">
          <x14:formula1>
            <xm:f>リスト３!$C$1</xm:f>
          </x14:formula1>
          <xm:sqref>D7:D26</xm:sqref>
        </x14:dataValidation>
        <x14:dataValidation type="list" allowBlank="1" showInputMessage="1" showErrorMessage="1">
          <x14:formula1>
            <xm:f>リスト３!$B$1:$B$2</xm:f>
          </x14:formula1>
          <xm:sqref>C7:C26</xm:sqref>
        </x14:dataValidation>
        <x14:dataValidation type="list" allowBlank="1" showInputMessage="1" showErrorMessage="1">
          <x14:formula1>
            <xm:f>リスト３!$D$1:$D$23</xm:f>
          </x14:formula1>
          <xm:sqref>B7:B26</xm:sqref>
        </x14:dataValidation>
        <x14:dataValidation type="list" allowBlank="1" showInputMessage="1" showErrorMessage="1">
          <x14:formula1>
            <xm:f>リスト３!$A$1:$A$10</xm:f>
          </x14:formula1>
          <xm:sqref>K2:V2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tabColor theme="1"/>
  </sheetPr>
  <dimension ref="A1:G8"/>
  <sheetViews>
    <sheetView workbookViewId="0">
      <pane ySplit="1" topLeftCell="A2" activePane="bottomLeft" state="frozen"/>
      <selection activeCell="D104" sqref="D104"/>
      <selection pane="bottomLeft" activeCell="E2" sqref="E2"/>
    </sheetView>
  </sheetViews>
  <sheetFormatPr defaultRowHeight="18.75"/>
  <cols>
    <col min="1" max="3" width="9" style="7"/>
    <col min="4" max="4" width="2.75" style="7" customWidth="1"/>
    <col min="5" max="5" width="24.5" style="7" bestFit="1" customWidth="1"/>
    <col min="6" max="6" width="29.75" style="7" customWidth="1"/>
    <col min="7" max="7" width="10.5" style="7" bestFit="1" customWidth="1"/>
    <col min="8" max="16384" width="9" style="7"/>
  </cols>
  <sheetData>
    <row r="1" spans="1:7">
      <c r="C1" s="8" t="s">
        <v>35</v>
      </c>
      <c r="D1" s="61"/>
      <c r="E1" s="13" t="s">
        <v>28</v>
      </c>
      <c r="F1" s="13" t="s">
        <v>36</v>
      </c>
    </row>
    <row r="2" spans="1:7">
      <c r="C2" s="8" t="s">
        <v>33</v>
      </c>
      <c r="D2" s="61"/>
      <c r="E2" s="8" t="s">
        <v>81</v>
      </c>
      <c r="F2" s="8" t="s">
        <v>37</v>
      </c>
      <c r="G2" s="17" t="s">
        <v>62</v>
      </c>
    </row>
    <row r="3" spans="1:7">
      <c r="A3" s="7" t="s">
        <v>49</v>
      </c>
      <c r="B3" s="7" t="s">
        <v>53</v>
      </c>
      <c r="C3" s="8" t="s">
        <v>34</v>
      </c>
      <c r="D3" s="61"/>
      <c r="E3" s="8" t="s">
        <v>229</v>
      </c>
      <c r="F3" s="8" t="s">
        <v>199</v>
      </c>
      <c r="G3" s="17" t="s">
        <v>63</v>
      </c>
    </row>
    <row r="4" spans="1:7">
      <c r="A4" s="7" t="s">
        <v>50</v>
      </c>
      <c r="B4" s="7" t="s">
        <v>54</v>
      </c>
      <c r="D4" s="62"/>
      <c r="E4" s="8" t="s">
        <v>225</v>
      </c>
      <c r="F4" s="8" t="s">
        <v>226</v>
      </c>
      <c r="G4" s="17" t="s">
        <v>64</v>
      </c>
    </row>
    <row r="5" spans="1:7">
      <c r="A5" s="7" t="s">
        <v>51</v>
      </c>
      <c r="B5" s="7" t="s">
        <v>55</v>
      </c>
      <c r="E5" s="8" t="s">
        <v>82</v>
      </c>
      <c r="F5" s="8" t="s">
        <v>38</v>
      </c>
      <c r="G5" s="17" t="s">
        <v>65</v>
      </c>
    </row>
    <row r="6" spans="1:7">
      <c r="A6" s="17" t="s">
        <v>52</v>
      </c>
      <c r="B6" s="17" t="s">
        <v>56</v>
      </c>
      <c r="E6" s="8" t="s">
        <v>83</v>
      </c>
      <c r="F6" s="8" t="s">
        <v>39</v>
      </c>
      <c r="G6" s="17"/>
    </row>
    <row r="7" spans="1:7">
      <c r="B7" s="17" t="s">
        <v>57</v>
      </c>
      <c r="E7" s="8" t="s">
        <v>227</v>
      </c>
      <c r="F7" s="25" t="s">
        <v>40</v>
      </c>
    </row>
    <row r="8" spans="1:7">
      <c r="B8" s="17" t="s">
        <v>58</v>
      </c>
      <c r="E8" s="8" t="s">
        <v>216</v>
      </c>
      <c r="F8" s="25" t="s">
        <v>217</v>
      </c>
    </row>
  </sheetData>
  <phoneticPr fontId="1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tabColor theme="1"/>
    <pageSetUpPr fitToPage="1"/>
  </sheetPr>
  <dimension ref="A1:D18"/>
  <sheetViews>
    <sheetView workbookViewId="0">
      <pane ySplit="1" topLeftCell="A2" activePane="bottomLeft" state="frozen"/>
      <selection activeCell="H14" sqref="H14"/>
      <selection pane="bottomLeft" activeCell="A2" sqref="A2"/>
    </sheetView>
  </sheetViews>
  <sheetFormatPr defaultRowHeight="18.75"/>
  <cols>
    <col min="1" max="1" width="48.5" style="14" customWidth="1"/>
    <col min="2" max="2" width="13" style="14" bestFit="1" customWidth="1"/>
    <col min="3" max="3" width="10.75" style="28" hidden="1" customWidth="1"/>
    <col min="4" max="4" width="10.75" style="28" customWidth="1"/>
    <col min="5" max="16384" width="9" style="7"/>
  </cols>
  <sheetData>
    <row r="1" spans="1:4" s="77" customFormat="1" ht="15" customHeight="1">
      <c r="A1" s="75" t="s">
        <v>27</v>
      </c>
      <c r="B1" s="75" t="s">
        <v>31</v>
      </c>
      <c r="C1" s="76" t="s">
        <v>74</v>
      </c>
      <c r="D1" s="76" t="s">
        <v>75</v>
      </c>
    </row>
    <row r="2" spans="1:4" s="77" customFormat="1" ht="15" customHeight="1">
      <c r="A2" s="78" t="s">
        <v>6</v>
      </c>
      <c r="B2" s="79" t="s">
        <v>29</v>
      </c>
      <c r="C2" s="80">
        <v>5000</v>
      </c>
      <c r="D2" s="80">
        <v>10000</v>
      </c>
    </row>
    <row r="3" spans="1:4" s="77" customFormat="1" ht="15" customHeight="1">
      <c r="A3" s="78" t="s">
        <v>7</v>
      </c>
      <c r="B3" s="79" t="s">
        <v>29</v>
      </c>
      <c r="C3" s="80">
        <v>5000</v>
      </c>
      <c r="D3" s="80">
        <v>10000</v>
      </c>
    </row>
    <row r="4" spans="1:4" s="77" customFormat="1" ht="15" customHeight="1">
      <c r="A4" s="78" t="s">
        <v>8</v>
      </c>
      <c r="B4" s="79" t="s">
        <v>29</v>
      </c>
      <c r="C4" s="80">
        <v>5000</v>
      </c>
      <c r="D4" s="80">
        <v>10000</v>
      </c>
    </row>
    <row r="5" spans="1:4" s="77" customFormat="1" ht="15" customHeight="1">
      <c r="A5" s="78" t="s">
        <v>9</v>
      </c>
      <c r="B5" s="79" t="s">
        <v>29</v>
      </c>
      <c r="C5" s="80">
        <v>5000</v>
      </c>
      <c r="D5" s="80">
        <v>10000</v>
      </c>
    </row>
    <row r="6" spans="1:4" s="77" customFormat="1" ht="15" customHeight="1">
      <c r="A6" s="78" t="s">
        <v>10</v>
      </c>
      <c r="B6" s="79" t="s">
        <v>29</v>
      </c>
      <c r="C6" s="80">
        <v>5000</v>
      </c>
      <c r="D6" s="80">
        <v>10000</v>
      </c>
    </row>
    <row r="7" spans="1:4" s="77" customFormat="1" ht="15" customHeight="1">
      <c r="A7" s="78" t="s">
        <v>235</v>
      </c>
      <c r="B7" s="79" t="s">
        <v>29</v>
      </c>
      <c r="C7" s="80">
        <v>5000</v>
      </c>
      <c r="D7" s="80">
        <v>20000</v>
      </c>
    </row>
    <row r="8" spans="1:4" s="77" customFormat="1" ht="15" customHeight="1">
      <c r="A8" s="78" t="s">
        <v>223</v>
      </c>
      <c r="B8" s="79" t="s">
        <v>29</v>
      </c>
      <c r="C8" s="80">
        <v>3500</v>
      </c>
      <c r="D8" s="80">
        <v>20000</v>
      </c>
    </row>
    <row r="9" spans="1:4" s="77" customFormat="1" ht="15" customHeight="1">
      <c r="A9" s="81" t="s">
        <v>11</v>
      </c>
      <c r="B9" s="82" t="s">
        <v>29</v>
      </c>
      <c r="C9" s="83">
        <v>5000</v>
      </c>
      <c r="D9" s="83">
        <v>20000</v>
      </c>
    </row>
    <row r="10" spans="1:4" s="77" customFormat="1" ht="15" customHeight="1">
      <c r="A10" s="87" t="s">
        <v>25</v>
      </c>
      <c r="B10" s="88" t="s">
        <v>29</v>
      </c>
      <c r="C10" s="89">
        <v>5000</v>
      </c>
      <c r="D10" s="89">
        <v>20000</v>
      </c>
    </row>
    <row r="11" spans="1:4" s="77" customFormat="1" ht="15" customHeight="1">
      <c r="A11" s="84" t="s">
        <v>73</v>
      </c>
      <c r="B11" s="85" t="s">
        <v>29</v>
      </c>
      <c r="C11" s="86">
        <v>5000</v>
      </c>
      <c r="D11" s="86">
        <v>20000</v>
      </c>
    </row>
    <row r="12" spans="1:4" s="77" customFormat="1" ht="15" customHeight="1">
      <c r="A12" s="87" t="s">
        <v>44</v>
      </c>
      <c r="B12" s="88" t="s">
        <v>29</v>
      </c>
      <c r="C12" s="89">
        <v>1200</v>
      </c>
      <c r="D12" s="89">
        <v>4800</v>
      </c>
    </row>
    <row r="13" spans="1:4" s="77" customFormat="1" ht="15" customHeight="1">
      <c r="A13" s="87" t="s">
        <v>21</v>
      </c>
      <c r="B13" s="88" t="s">
        <v>29</v>
      </c>
      <c r="C13" s="89">
        <v>1200</v>
      </c>
      <c r="D13" s="89">
        <v>4800</v>
      </c>
    </row>
    <row r="14" spans="1:4" s="77" customFormat="1" ht="15" customHeight="1">
      <c r="A14" s="87" t="s">
        <v>22</v>
      </c>
      <c r="B14" s="88" t="s">
        <v>29</v>
      </c>
      <c r="C14" s="89">
        <v>1200</v>
      </c>
      <c r="D14" s="89">
        <v>4800</v>
      </c>
    </row>
    <row r="15" spans="1:4" s="77" customFormat="1" ht="15" customHeight="1">
      <c r="A15" s="87" t="s">
        <v>42</v>
      </c>
      <c r="B15" s="88" t="s">
        <v>29</v>
      </c>
      <c r="C15" s="89">
        <v>1200</v>
      </c>
      <c r="D15" s="89">
        <v>4800</v>
      </c>
    </row>
    <row r="16" spans="1:4" s="77" customFormat="1" ht="15" customHeight="1">
      <c r="A16" s="87" t="s">
        <v>23</v>
      </c>
      <c r="B16" s="88" t="s">
        <v>29</v>
      </c>
      <c r="C16" s="89">
        <v>1200</v>
      </c>
      <c r="D16" s="89">
        <v>4800</v>
      </c>
    </row>
    <row r="17" spans="1:4" s="77" customFormat="1" ht="15" customHeight="1">
      <c r="A17" s="87" t="s">
        <v>24</v>
      </c>
      <c r="B17" s="88" t="s">
        <v>29</v>
      </c>
      <c r="C17" s="89">
        <v>1200</v>
      </c>
      <c r="D17" s="89">
        <v>4800</v>
      </c>
    </row>
    <row r="18" spans="1:4" s="77" customFormat="1" ht="15" customHeight="1">
      <c r="A18" s="87" t="s">
        <v>43</v>
      </c>
      <c r="B18" s="88" t="s">
        <v>29</v>
      </c>
      <c r="C18" s="89">
        <v>1200</v>
      </c>
      <c r="D18" s="89">
        <v>4800</v>
      </c>
    </row>
  </sheetData>
  <phoneticPr fontId="1"/>
  <pageMargins left="0.70866141732283472" right="0.70866141732283472" top="0.55118110236220474" bottom="0.55118110236220474" header="0.31496062992125984" footer="0.31496062992125984"/>
  <pageSetup paperSize="9" scale="96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E26"/>
  <sheetViews>
    <sheetView workbookViewId="0"/>
  </sheetViews>
  <sheetFormatPr defaultRowHeight="18.75"/>
  <cols>
    <col min="1" max="1" width="48.5" style="14" customWidth="1"/>
    <col min="2" max="3" width="9" style="14"/>
    <col min="4" max="4" width="32.375" style="14" customWidth="1"/>
    <col min="5" max="5" width="27.25" style="14" customWidth="1"/>
    <col min="6" max="16384" width="9" style="14"/>
  </cols>
  <sheetData>
    <row r="1" spans="1:5">
      <c r="A1" s="124" t="s">
        <v>145</v>
      </c>
      <c r="B1" s="25" t="s">
        <v>146</v>
      </c>
      <c r="C1" s="25" t="s">
        <v>139</v>
      </c>
      <c r="D1" s="25" t="s">
        <v>147</v>
      </c>
      <c r="E1" s="125" t="s">
        <v>11</v>
      </c>
    </row>
    <row r="2" spans="1:5">
      <c r="A2" s="124" t="s">
        <v>148</v>
      </c>
      <c r="B2" s="25" t="s">
        <v>138</v>
      </c>
      <c r="C2" s="25"/>
      <c r="D2" s="25" t="s">
        <v>149</v>
      </c>
      <c r="E2" s="125" t="s">
        <v>12</v>
      </c>
    </row>
    <row r="3" spans="1:5">
      <c r="A3" s="124" t="s">
        <v>150</v>
      </c>
      <c r="D3" s="25" t="s">
        <v>151</v>
      </c>
      <c r="E3" s="125" t="s">
        <v>13</v>
      </c>
    </row>
    <row r="4" spans="1:5">
      <c r="A4" s="124" t="s">
        <v>152</v>
      </c>
      <c r="D4" s="25" t="s">
        <v>153</v>
      </c>
      <c r="E4" s="125" t="s">
        <v>14</v>
      </c>
    </row>
    <row r="5" spans="1:5">
      <c r="A5" s="124" t="s">
        <v>154</v>
      </c>
      <c r="D5" s="25" t="s">
        <v>155</v>
      </c>
      <c r="E5" s="125" t="s">
        <v>18</v>
      </c>
    </row>
    <row r="6" spans="1:5">
      <c r="A6" s="126" t="s">
        <v>156</v>
      </c>
      <c r="D6" s="25" t="s">
        <v>157</v>
      </c>
      <c r="E6" s="125" t="s">
        <v>15</v>
      </c>
    </row>
    <row r="7" spans="1:5">
      <c r="A7" s="126" t="s">
        <v>158</v>
      </c>
      <c r="D7" s="25" t="s">
        <v>159</v>
      </c>
      <c r="E7" s="125" t="s">
        <v>16</v>
      </c>
    </row>
    <row r="8" spans="1:5">
      <c r="A8" s="126" t="s">
        <v>160</v>
      </c>
      <c r="D8" s="25" t="s">
        <v>161</v>
      </c>
      <c r="E8" s="125" t="s">
        <v>17</v>
      </c>
    </row>
    <row r="9" spans="1:5">
      <c r="A9" s="126" t="s">
        <v>162</v>
      </c>
      <c r="D9" s="25" t="s">
        <v>163</v>
      </c>
      <c r="E9" s="125" t="s">
        <v>45</v>
      </c>
    </row>
    <row r="10" spans="1:5">
      <c r="A10" s="126" t="s">
        <v>164</v>
      </c>
      <c r="D10" s="25" t="s">
        <v>165</v>
      </c>
      <c r="E10" s="125" t="s">
        <v>46</v>
      </c>
    </row>
    <row r="11" spans="1:5">
      <c r="D11" s="25" t="s">
        <v>166</v>
      </c>
      <c r="E11" s="125" t="s">
        <v>167</v>
      </c>
    </row>
    <row r="12" spans="1:5">
      <c r="D12" s="25" t="s">
        <v>168</v>
      </c>
      <c r="E12" s="125" t="s">
        <v>47</v>
      </c>
    </row>
    <row r="13" spans="1:5">
      <c r="D13" s="25" t="s">
        <v>169</v>
      </c>
      <c r="E13" s="125" t="s">
        <v>19</v>
      </c>
    </row>
    <row r="14" spans="1:5">
      <c r="D14" s="25" t="s">
        <v>170</v>
      </c>
      <c r="E14" s="125" t="s">
        <v>20</v>
      </c>
    </row>
    <row r="15" spans="1:5">
      <c r="D15" s="25" t="s">
        <v>171</v>
      </c>
      <c r="E15" s="125" t="s">
        <v>48</v>
      </c>
    </row>
    <row r="16" spans="1:5">
      <c r="D16" s="25" t="s">
        <v>137</v>
      </c>
      <c r="E16" s="125" t="s">
        <v>172</v>
      </c>
    </row>
    <row r="17" spans="4:5">
      <c r="D17" s="25" t="s">
        <v>173</v>
      </c>
      <c r="E17" s="125" t="s">
        <v>174</v>
      </c>
    </row>
    <row r="18" spans="4:5">
      <c r="D18" s="25" t="s">
        <v>175</v>
      </c>
      <c r="E18" s="125" t="s">
        <v>176</v>
      </c>
    </row>
    <row r="19" spans="4:5">
      <c r="D19" s="25" t="s">
        <v>177</v>
      </c>
      <c r="E19" s="125" t="s">
        <v>178</v>
      </c>
    </row>
    <row r="20" spans="4:5">
      <c r="D20" s="25" t="s">
        <v>179</v>
      </c>
      <c r="E20" s="125" t="s">
        <v>180</v>
      </c>
    </row>
    <row r="21" spans="4:5">
      <c r="D21" s="25" t="s">
        <v>181</v>
      </c>
      <c r="E21" s="125" t="s">
        <v>182</v>
      </c>
    </row>
    <row r="22" spans="4:5">
      <c r="D22" s="25" t="s">
        <v>183</v>
      </c>
      <c r="E22" s="125" t="s">
        <v>184</v>
      </c>
    </row>
    <row r="23" spans="4:5">
      <c r="D23" s="25" t="s">
        <v>140</v>
      </c>
      <c r="E23" s="125" t="s">
        <v>185</v>
      </c>
    </row>
    <row r="24" spans="4:5">
      <c r="E24" s="125" t="s">
        <v>186</v>
      </c>
    </row>
    <row r="25" spans="4:5">
      <c r="E25" s="125" t="s">
        <v>187</v>
      </c>
    </row>
    <row r="26" spans="4:5">
      <c r="E26" s="125" t="s">
        <v>188</v>
      </c>
    </row>
  </sheetData>
  <phoneticPr fontId="1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g D A A B Q S w M E F A A C A A g A J I N V V Q b h B 9 W o A A A A + Q A A A B I A H A B D b 2 5 m a W c v U G F j a 2 F n Z S 5 4 b W w g o h g A K K A U A A A A A A A A A A A A A A A A A A A A A A A A A A A A h Y / R C o I w G I V f R X b v t l Z E y u + 8 6 C 4 S h C C 6 H X P p S m e 4 2 X y 3 L n q k X i G h r O 6 6 P I f v g 3 M e t z u k Q 1 M H V 9 V Z 3 Z o E z T B F g T K y L b Q p E 9 S 7 Y 7 h C K Y d c y L M o V T D C x s a D 1 Q m q n L v E h H j v s Z / j t i s J o 3 R G D t l 2 J y v V i F A b 6 4 S R C n 2 s 4 r + F O O x f Y z j D 0 Q I v G Y s w H R E g U w + Z N l + G j Z M x B f J T w r q v X d 8 p f h L h J g c y R S D v G / w J U E s D B B Q A A g A I A C S D V V U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k g 1 V V K I p H u A 4 A A A A R A A A A E w A c A E Z v c m 1 1 b G F z L 1 N l Y 3 R p b 2 4 x L m 0 g o h g A K K A U A A A A A A A A A A A A A A A A A A A A A A A A A A A A K 0 5 N L s n M z 1 M I h t C G 1 g B Q S w E C L Q A U A A I A C A A k g 1 V V B u E H 1 a g A A A D 5 A A A A E g A A A A A A A A A A A A A A A A A A A A A A Q 2 9 u Z m l n L 1 B h Y 2 t h Z 2 U u e G 1 s U E s B A i 0 A F A A C A A g A J I N V V Q / K 6 a u k A A A A 6 Q A A A B M A A A A A A A A A A A A A A A A A 9 A A A A F t D b 2 5 0 Z W 5 0 X 1 R 5 c G V z X S 5 4 b W x Q S w E C L Q A U A A I A C A A k g 1 V V K I p H u A 4 A A A A R A A A A E w A A A A A A A A A A A A A A A A D l A Q A A R m 9 y b X V s Y X M v U 2 V j d G l v b j E u b V B L B Q Y A A A A A A w A D A M I A A A B A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e S G t h U 7 q c k O N v q e s a 5 4 K m g A A A A A C A A A A A A A D Z g A A w A A A A B A A A A D c + 4 P 2 g h p R R n o x o n O q 0 4 s G A A A A A A S A A A C g A A A A E A A A A I P Q h J C r W s P s q E a s P y z H X W x Q A A A A l a 3 2 n t F W a T I S A R Z x w F y a z I I 0 o 4 3 y X B T M y G M j R D c K 2 C l A v X r m T K h Q n k 2 M b a / v 4 5 r N u 6 S M n L I Z n K a Z Y B 2 N D M C 7 6 / 8 Z B y U H F V u W h G 4 J A f p 9 d Z E U A A A A 9 y k s I X f m 4 y h C S 8 b 1 4 f F q W 3 0 w s s M = < / D a t a M a s h u p > 
</file>

<file path=customXml/itemProps1.xml><?xml version="1.0" encoding="utf-8"?>
<ds:datastoreItem xmlns:ds="http://schemas.openxmlformats.org/officeDocument/2006/customXml" ds:itemID="{77080D1C-DCA3-4E68-97F6-26489678D96A}">
  <ds:schemaRefs>
    <ds:schemaRef ds:uri="http://schemas.microsoft.com/DataMashup"/>
  </ds:schemaRefs>
</ds:datastoreItem>
</file>

<file path=docProps/app.xml><?xml version="1.0" encoding="utf-8"?>
<Properties xmlns:vt="http://schemas.openxmlformats.org/officeDocument/2006/docPropsVTypes" xmlns="http://schemas.openxmlformats.org/officeDocument/2006/extended-properties">
  <DocSecurity>0</DocSecurity>
  <ScaleCrop>false</ScaleCrop>
  <HeadingPairs>
    <vt:vector baseType="variant" size="4">
      <vt:variant>
        <vt:lpstr>ワークシート</vt:lpstr>
      </vt:variant>
      <vt:variant>
        <vt:i4>9</vt:i4>
      </vt:variant>
      <vt:variant>
        <vt:lpstr>名前付き一覧</vt:lpstr>
      </vt:variant>
      <vt:variant>
        <vt:i4>6</vt:i4>
      </vt:variant>
    </vt:vector>
  </HeadingPairs>
  <TitlesOfParts>
    <vt:vector baseType="lpstr" size="15">
      <vt:lpstr>申請書</vt:lpstr>
      <vt:lpstr>一覧表 (記載例)</vt:lpstr>
      <vt:lpstr>一覧表</vt:lpstr>
      <vt:lpstr>請求書</vt:lpstr>
      <vt:lpstr>勤務体制一覧表（７月）</vt:lpstr>
      <vt:lpstr>勤務体制一覧表 （６月）</vt:lpstr>
      <vt:lpstr>リスト1</vt:lpstr>
      <vt:lpstr>リスト2</vt:lpstr>
      <vt:lpstr>リスト３</vt:lpstr>
      <vt:lpstr>申請書!_Hlk98483127</vt:lpstr>
      <vt:lpstr>一覧表!Print_Area</vt:lpstr>
      <vt:lpstr>'一覧表 (記載例)'!Print_Area</vt:lpstr>
      <vt:lpstr>申請書!Print_Area</vt:lpstr>
      <vt:lpstr>'勤務体制一覧表 （６月）'!Print_Titles</vt:lpstr>
      <vt:lpstr>'勤務体制一覧表（７月）'!Print_Titles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cp:lastPrinted>2025-07-30T10:44:46Z</cp:lastPrinted>
  <dcterms:created xsi:type="dcterms:W3CDTF">2022-10-11T05:45:20Z</dcterms:created>
  <dcterms:modified xsi:type="dcterms:W3CDTF">2025-08-05T06:43:33Z</dcterms:modified>
</cp:coreProperties>
</file>